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ens\Documents\Albrecht\Corona\"/>
    </mc:Choice>
  </mc:AlternateContent>
  <xr:revisionPtr revIDLastSave="0" documentId="13_ncr:1_{5A4419AF-1E33-4B06-9252-3F9FA04215A7}" xr6:coauthVersionLast="47" xr6:coauthVersionMax="47" xr10:uidLastSave="{00000000-0000-0000-0000-000000000000}"/>
  <bookViews>
    <workbookView xWindow="36" yWindow="60" windowWidth="13296" windowHeight="12252" firstSheet="1" activeTab="2" xr2:uid="{68BC7C81-A4E4-4A45-94D9-2F1EDB0F728C}"/>
  </bookViews>
  <sheets>
    <sheet name="Teste" sheetId="1" r:id="rId1"/>
    <sheet name="akut" sheetId="2" r:id="rId2"/>
    <sheet name="positiv altersspezifisch" sheetId="3" r:id="rId3"/>
    <sheet name="starben altersspezifisch" sheetId="5" r:id="rId4"/>
    <sheet name="Impfungen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8" i="2" l="1"/>
  <c r="C735" i="2"/>
  <c r="G735" i="2"/>
  <c r="H735" i="2"/>
  <c r="I735" i="2" s="1"/>
  <c r="J735" i="2" s="1"/>
  <c r="K735" i="2"/>
  <c r="L735" i="2"/>
  <c r="N735" i="2"/>
  <c r="O735" i="2"/>
  <c r="C734" i="2"/>
  <c r="G734" i="2"/>
  <c r="L734" i="2"/>
  <c r="O734" i="2"/>
  <c r="M736" i="2"/>
  <c r="C733" i="2"/>
  <c r="G733" i="2"/>
  <c r="L733" i="2"/>
  <c r="O733" i="2"/>
  <c r="C730" i="2"/>
  <c r="G730" i="2"/>
  <c r="L730" i="2"/>
  <c r="O730" i="2"/>
  <c r="C731" i="2"/>
  <c r="G731" i="2"/>
  <c r="L731" i="2"/>
  <c r="O731" i="2"/>
  <c r="C732" i="2"/>
  <c r="G732" i="2"/>
  <c r="L732" i="2"/>
  <c r="O732" i="2"/>
  <c r="C729" i="2"/>
  <c r="G729" i="2"/>
  <c r="L729" i="2"/>
  <c r="O729" i="2"/>
  <c r="C728" i="2"/>
  <c r="G728" i="2"/>
  <c r="L728" i="2"/>
  <c r="O728" i="2"/>
  <c r="C727" i="2"/>
  <c r="G727" i="2"/>
  <c r="L727" i="2"/>
  <c r="O727" i="2"/>
  <c r="C726" i="2"/>
  <c r="G726" i="2"/>
  <c r="L726" i="2"/>
  <c r="O726" i="2"/>
  <c r="C723" i="2"/>
  <c r="G723" i="2"/>
  <c r="L723" i="2"/>
  <c r="O723" i="2"/>
  <c r="C724" i="2"/>
  <c r="G724" i="2"/>
  <c r="L724" i="2"/>
  <c r="O724" i="2"/>
  <c r="C725" i="2"/>
  <c r="G725" i="2"/>
  <c r="L725" i="2"/>
  <c r="O725" i="2"/>
  <c r="C721" i="2"/>
  <c r="G721" i="2"/>
  <c r="L721" i="2"/>
  <c r="O721" i="2"/>
  <c r="C722" i="2"/>
  <c r="G722" i="2"/>
  <c r="L722" i="2"/>
  <c r="O722" i="2"/>
  <c r="C720" i="2"/>
  <c r="G720" i="2"/>
  <c r="L720" i="2"/>
  <c r="O720" i="2"/>
  <c r="C719" i="2"/>
  <c r="G719" i="2"/>
  <c r="L719" i="2"/>
  <c r="O719" i="2"/>
  <c r="C716" i="2"/>
  <c r="G716" i="2"/>
  <c r="L716" i="2"/>
  <c r="O716" i="2"/>
  <c r="C717" i="2"/>
  <c r="G717" i="2"/>
  <c r="L717" i="2"/>
  <c r="O717" i="2"/>
  <c r="C718" i="2"/>
  <c r="G718" i="2"/>
  <c r="L718" i="2"/>
  <c r="O718" i="2"/>
  <c r="C715" i="2"/>
  <c r="G715" i="2"/>
  <c r="L715" i="2"/>
  <c r="O715" i="2"/>
  <c r="C714" i="2"/>
  <c r="G714" i="2"/>
  <c r="L714" i="2"/>
  <c r="O714" i="2"/>
  <c r="C713" i="2"/>
  <c r="G713" i="2"/>
  <c r="L713" i="2"/>
  <c r="O713" i="2"/>
  <c r="C712" i="2"/>
  <c r="G712" i="2"/>
  <c r="L712" i="2"/>
  <c r="O712" i="2"/>
  <c r="C711" i="2"/>
  <c r="G711" i="2"/>
  <c r="L711" i="2"/>
  <c r="O711" i="2"/>
  <c r="C709" i="2"/>
  <c r="G709" i="2"/>
  <c r="L709" i="2"/>
  <c r="O709" i="2"/>
  <c r="C710" i="2"/>
  <c r="G710" i="2"/>
  <c r="L710" i="2"/>
  <c r="O710" i="2"/>
  <c r="C708" i="2"/>
  <c r="G708" i="2"/>
  <c r="L708" i="2"/>
  <c r="O708" i="2"/>
  <c r="C707" i="2"/>
  <c r="G707" i="2"/>
  <c r="L707" i="2"/>
  <c r="O707" i="2"/>
  <c r="C706" i="2"/>
  <c r="G706" i="2"/>
  <c r="L706" i="2"/>
  <c r="O706" i="2"/>
  <c r="C705" i="2"/>
  <c r="G705" i="2"/>
  <c r="L705" i="2"/>
  <c r="O705" i="2"/>
  <c r="C702" i="2"/>
  <c r="G702" i="2"/>
  <c r="L702" i="2"/>
  <c r="O702" i="2"/>
  <c r="C703" i="2"/>
  <c r="G703" i="2"/>
  <c r="L703" i="2"/>
  <c r="O703" i="2"/>
  <c r="C704" i="2"/>
  <c r="G704" i="2"/>
  <c r="L704" i="2"/>
  <c r="O704" i="2"/>
  <c r="C701" i="2"/>
  <c r="G701" i="2"/>
  <c r="L701" i="2"/>
  <c r="O701" i="2"/>
  <c r="C700" i="2"/>
  <c r="G700" i="2"/>
  <c r="L700" i="2"/>
  <c r="O700" i="2"/>
  <c r="C699" i="2"/>
  <c r="G699" i="2"/>
  <c r="L699" i="2"/>
  <c r="O699" i="2"/>
  <c r="C698" i="2"/>
  <c r="G698" i="2"/>
  <c r="L698" i="2"/>
  <c r="O698" i="2"/>
  <c r="C697" i="2"/>
  <c r="G697" i="2"/>
  <c r="L697" i="2"/>
  <c r="O697" i="2"/>
  <c r="C696" i="2"/>
  <c r="G696" i="2"/>
  <c r="L696" i="2"/>
  <c r="O696" i="2"/>
  <c r="C695" i="2"/>
  <c r="G695" i="2"/>
  <c r="L695" i="2"/>
  <c r="O695" i="2"/>
  <c r="C694" i="2"/>
  <c r="G694" i="2"/>
  <c r="L694" i="2"/>
  <c r="O694" i="2"/>
  <c r="C693" i="2"/>
  <c r="G693" i="2"/>
  <c r="L693" i="2"/>
  <c r="O693" i="2"/>
  <c r="C692" i="2"/>
  <c r="G692" i="2"/>
  <c r="L692" i="2"/>
  <c r="O692" i="2"/>
  <c r="C691" i="2"/>
  <c r="G691" i="2"/>
  <c r="L691" i="2"/>
  <c r="O691" i="2"/>
  <c r="C690" i="2"/>
  <c r="G690" i="2"/>
  <c r="L690" i="2"/>
  <c r="O690" i="2"/>
  <c r="C689" i="2"/>
  <c r="G689" i="2"/>
  <c r="L689" i="2"/>
  <c r="O689" i="2"/>
  <c r="C687" i="2"/>
  <c r="G687" i="2"/>
  <c r="L687" i="2"/>
  <c r="O687" i="2"/>
  <c r="C688" i="2"/>
  <c r="G688" i="2"/>
  <c r="L688" i="2"/>
  <c r="O688" i="2"/>
  <c r="C686" i="2"/>
  <c r="G686" i="2"/>
  <c r="L686" i="2"/>
  <c r="O686" i="2"/>
  <c r="C685" i="2"/>
  <c r="G685" i="2"/>
  <c r="L685" i="2"/>
  <c r="O685" i="2"/>
  <c r="C684" i="2"/>
  <c r="G684" i="2"/>
  <c r="L684" i="2"/>
  <c r="O684" i="2"/>
  <c r="C683" i="2"/>
  <c r="G683" i="2"/>
  <c r="L683" i="2"/>
  <c r="O683" i="2"/>
  <c r="C682" i="2"/>
  <c r="G682" i="2"/>
  <c r="L682" i="2"/>
  <c r="O682" i="2"/>
  <c r="C681" i="2"/>
  <c r="G681" i="2"/>
  <c r="L681" i="2"/>
  <c r="O681" i="2"/>
  <c r="C680" i="2"/>
  <c r="G680" i="2"/>
  <c r="L680" i="2"/>
  <c r="O680" i="2"/>
  <c r="C679" i="2"/>
  <c r="G679" i="2"/>
  <c r="L679" i="2"/>
  <c r="O679" i="2"/>
  <c r="C678" i="2"/>
  <c r="G678" i="2"/>
  <c r="L678" i="2"/>
  <c r="O678" i="2"/>
  <c r="C677" i="2"/>
  <c r="G677" i="2"/>
  <c r="L677" i="2"/>
  <c r="O677" i="2"/>
  <c r="C676" i="2"/>
  <c r="G676" i="2"/>
  <c r="L676" i="2"/>
  <c r="O676" i="2"/>
  <c r="C675" i="2"/>
  <c r="G675" i="2"/>
  <c r="L675" i="2"/>
  <c r="O675" i="2"/>
  <c r="C674" i="2"/>
  <c r="G674" i="2"/>
  <c r="L674" i="2"/>
  <c r="O674" i="2"/>
  <c r="C673" i="2"/>
  <c r="G673" i="2"/>
  <c r="L673" i="2"/>
  <c r="O673" i="2"/>
  <c r="C672" i="2"/>
  <c r="G672" i="2"/>
  <c r="L672" i="2"/>
  <c r="O672" i="2"/>
  <c r="C671" i="2"/>
  <c r="G671" i="2"/>
  <c r="L671" i="2"/>
  <c r="O671" i="2"/>
  <c r="C670" i="2"/>
  <c r="G670" i="2"/>
  <c r="L670" i="2"/>
  <c r="O670" i="2"/>
  <c r="C669" i="2"/>
  <c r="G669" i="2"/>
  <c r="L669" i="2"/>
  <c r="O669" i="2"/>
  <c r="C668" i="2"/>
  <c r="G668" i="2"/>
  <c r="O668" i="2"/>
  <c r="C667" i="2"/>
  <c r="G667" i="2"/>
  <c r="L667" i="2"/>
  <c r="O667" i="2"/>
  <c r="C666" i="2"/>
  <c r="G666" i="2"/>
  <c r="L666" i="2"/>
  <c r="O666" i="2"/>
  <c r="C665" i="2"/>
  <c r="G665" i="2"/>
  <c r="L665" i="2"/>
  <c r="O665" i="2"/>
  <c r="C664" i="2"/>
  <c r="G664" i="2"/>
  <c r="L664" i="2"/>
  <c r="O664" i="2"/>
  <c r="C663" i="2"/>
  <c r="G663" i="2"/>
  <c r="L663" i="2"/>
  <c r="O663" i="2"/>
  <c r="F661" i="2"/>
  <c r="G661" i="2" s="1"/>
  <c r="D661" i="2"/>
  <c r="C661" i="2" s="1"/>
  <c r="O661" i="2"/>
  <c r="L662" i="2"/>
  <c r="O662" i="2"/>
  <c r="C660" i="2"/>
  <c r="G660" i="2"/>
  <c r="L660" i="2"/>
  <c r="O660" i="2"/>
  <c r="C659" i="2"/>
  <c r="G659" i="2"/>
  <c r="L659" i="2"/>
  <c r="O659" i="2"/>
  <c r="C658" i="2"/>
  <c r="G658" i="2"/>
  <c r="L658" i="2"/>
  <c r="O658" i="2"/>
  <c r="C657" i="2"/>
  <c r="G657" i="2"/>
  <c r="L657" i="2"/>
  <c r="O657" i="2"/>
  <c r="C656" i="2"/>
  <c r="G656" i="2"/>
  <c r="L656" i="2"/>
  <c r="O656" i="2"/>
  <c r="C655" i="2"/>
  <c r="G655" i="2"/>
  <c r="L655" i="2"/>
  <c r="O655" i="2"/>
  <c r="F653" i="2"/>
  <c r="C654" i="2"/>
  <c r="L654" i="2"/>
  <c r="O654" i="2"/>
  <c r="C653" i="2"/>
  <c r="L653" i="2"/>
  <c r="O653" i="2"/>
  <c r="C652" i="2"/>
  <c r="G652" i="2"/>
  <c r="L652" i="2"/>
  <c r="O652" i="2"/>
  <c r="C651" i="2"/>
  <c r="G651" i="2"/>
  <c r="O651" i="2"/>
  <c r="C650" i="2"/>
  <c r="G650" i="2"/>
  <c r="O650" i="2"/>
  <c r="F648" i="2"/>
  <c r="C649" i="2"/>
  <c r="O649" i="2"/>
  <c r="C648" i="2"/>
  <c r="O648" i="2"/>
  <c r="C647" i="2"/>
  <c r="G647" i="2"/>
  <c r="O647" i="2"/>
  <c r="O646" i="2"/>
  <c r="G646" i="2"/>
  <c r="C646" i="2"/>
  <c r="O645" i="2"/>
  <c r="C643" i="2"/>
  <c r="G643" i="2"/>
  <c r="L643" i="2"/>
  <c r="O643" i="2"/>
  <c r="C642" i="2"/>
  <c r="G642" i="2"/>
  <c r="L642" i="2"/>
  <c r="O642" i="2"/>
  <c r="C641" i="2"/>
  <c r="G641" i="2"/>
  <c r="L641" i="2"/>
  <c r="O641" i="2"/>
  <c r="C640" i="2"/>
  <c r="G640" i="2"/>
  <c r="L640" i="2"/>
  <c r="O640" i="2"/>
  <c r="C639" i="2"/>
  <c r="G639" i="2"/>
  <c r="L639" i="2"/>
  <c r="O639" i="2"/>
  <c r="C638" i="2"/>
  <c r="G638" i="2"/>
  <c r="L638" i="2"/>
  <c r="O638" i="2"/>
  <c r="C637" i="2"/>
  <c r="G637" i="2"/>
  <c r="L637" i="2"/>
  <c r="O637" i="2"/>
  <c r="C636" i="2"/>
  <c r="G636" i="2"/>
  <c r="L636" i="2"/>
  <c r="O636" i="2"/>
  <c r="C635" i="2"/>
  <c r="G635" i="2"/>
  <c r="L635" i="2"/>
  <c r="O635" i="2"/>
  <c r="C634" i="2"/>
  <c r="G634" i="2"/>
  <c r="L634" i="2"/>
  <c r="O634" i="2"/>
  <c r="C633" i="2"/>
  <c r="G633" i="2"/>
  <c r="L633" i="2"/>
  <c r="O633" i="2"/>
  <c r="C632" i="2"/>
  <c r="G632" i="2"/>
  <c r="L632" i="2"/>
  <c r="O632" i="2"/>
  <c r="C631" i="2"/>
  <c r="G631" i="2"/>
  <c r="L631" i="2"/>
  <c r="O631" i="2"/>
  <c r="H3" i="2"/>
  <c r="N631" i="2" s="1"/>
  <c r="C630" i="2"/>
  <c r="G630" i="2"/>
  <c r="L630" i="2"/>
  <c r="O630" i="2"/>
  <c r="C629" i="2"/>
  <c r="G629" i="2"/>
  <c r="L629" i="2"/>
  <c r="O629" i="2"/>
  <c r="C628" i="2"/>
  <c r="G628" i="2"/>
  <c r="L628" i="2"/>
  <c r="O628" i="2"/>
  <c r="C627" i="2"/>
  <c r="G627" i="2"/>
  <c r="L627" i="2"/>
  <c r="O627" i="2"/>
  <c r="C626" i="2"/>
  <c r="G626" i="2"/>
  <c r="L626" i="2"/>
  <c r="O626" i="2"/>
  <c r="C625" i="2"/>
  <c r="G625" i="2"/>
  <c r="L625" i="2"/>
  <c r="O625" i="2"/>
  <c r="C624" i="2"/>
  <c r="G624" i="2"/>
  <c r="L624" i="2"/>
  <c r="O624" i="2"/>
  <c r="C623" i="2"/>
  <c r="G623" i="2"/>
  <c r="L623" i="2"/>
  <c r="O623" i="2"/>
  <c r="C622" i="2"/>
  <c r="G622" i="2"/>
  <c r="L622" i="2"/>
  <c r="O622" i="2"/>
  <c r="C621" i="2"/>
  <c r="G621" i="2"/>
  <c r="L621" i="2"/>
  <c r="O621" i="2"/>
  <c r="C620" i="2"/>
  <c r="G620" i="2"/>
  <c r="L620" i="2"/>
  <c r="O620" i="2"/>
  <c r="C619" i="2"/>
  <c r="G619" i="2"/>
  <c r="L619" i="2"/>
  <c r="O619" i="2"/>
  <c r="C618" i="2"/>
  <c r="G618" i="2"/>
  <c r="L618" i="2"/>
  <c r="O618" i="2"/>
  <c r="C617" i="2"/>
  <c r="G617" i="2"/>
  <c r="L617" i="2"/>
  <c r="O617" i="2"/>
  <c r="C616" i="2"/>
  <c r="G616" i="2"/>
  <c r="L616" i="2"/>
  <c r="O616" i="2"/>
  <c r="C615" i="2"/>
  <c r="G615" i="2"/>
  <c r="L615" i="2"/>
  <c r="O615" i="2"/>
  <c r="C614" i="2"/>
  <c r="G614" i="2"/>
  <c r="L614" i="2"/>
  <c r="O614" i="2"/>
  <c r="C613" i="2"/>
  <c r="G613" i="2"/>
  <c r="L613" i="2"/>
  <c r="O613" i="2"/>
  <c r="C612" i="2"/>
  <c r="G612" i="2"/>
  <c r="L612" i="2"/>
  <c r="O612" i="2"/>
  <c r="C611" i="2"/>
  <c r="G611" i="2"/>
  <c r="L611" i="2"/>
  <c r="O611" i="2"/>
  <c r="C610" i="2"/>
  <c r="G610" i="2"/>
  <c r="L610" i="2"/>
  <c r="O610" i="2"/>
  <c r="C609" i="2"/>
  <c r="G609" i="2"/>
  <c r="L609" i="2"/>
  <c r="O609" i="2"/>
  <c r="F607" i="2"/>
  <c r="G608" i="2" s="1"/>
  <c r="C608" i="2"/>
  <c r="L608" i="2"/>
  <c r="O608" i="2"/>
  <c r="F606" i="2"/>
  <c r="C607" i="2"/>
  <c r="L607" i="2"/>
  <c r="O607" i="2"/>
  <c r="C606" i="2"/>
  <c r="L606" i="2"/>
  <c r="O606" i="2"/>
  <c r="C605" i="2"/>
  <c r="L605" i="2"/>
  <c r="O605" i="2"/>
  <c r="C604" i="2"/>
  <c r="L604" i="2"/>
  <c r="O604" i="2"/>
  <c r="C603" i="2"/>
  <c r="L603" i="2"/>
  <c r="O603" i="2"/>
  <c r="C602" i="2"/>
  <c r="L602" i="2"/>
  <c r="O602" i="2"/>
  <c r="C601" i="2"/>
  <c r="L601" i="2"/>
  <c r="O601" i="2"/>
  <c r="C600" i="2"/>
  <c r="O600" i="2"/>
  <c r="C599" i="2"/>
  <c r="L599" i="2"/>
  <c r="O599" i="2"/>
  <c r="C598" i="2"/>
  <c r="L598" i="2"/>
  <c r="O598" i="2"/>
  <c r="C597" i="2"/>
  <c r="L597" i="2"/>
  <c r="O597" i="2"/>
  <c r="C596" i="2"/>
  <c r="L596" i="2"/>
  <c r="O596" i="2"/>
  <c r="C595" i="2"/>
  <c r="L595" i="2"/>
  <c r="O595" i="2"/>
  <c r="D593" i="2"/>
  <c r="C593" i="2" s="1"/>
  <c r="O593" i="2"/>
  <c r="L594" i="2"/>
  <c r="O594" i="2"/>
  <c r="C592" i="2"/>
  <c r="L592" i="2"/>
  <c r="O592" i="2"/>
  <c r="F582" i="2"/>
  <c r="C591" i="2"/>
  <c r="L591" i="2"/>
  <c r="O591" i="2"/>
  <c r="C590" i="2"/>
  <c r="L590" i="2"/>
  <c r="O590" i="2"/>
  <c r="C589" i="2"/>
  <c r="L589" i="2"/>
  <c r="O589" i="2"/>
  <c r="C588" i="2"/>
  <c r="L588" i="2"/>
  <c r="O588" i="2"/>
  <c r="C587" i="2"/>
  <c r="L587" i="2"/>
  <c r="O587" i="2"/>
  <c r="C586" i="2"/>
  <c r="L586" i="2"/>
  <c r="O586" i="2"/>
  <c r="C585" i="2"/>
  <c r="L585" i="2"/>
  <c r="O585" i="2"/>
  <c r="C584" i="2"/>
  <c r="L584" i="2"/>
  <c r="O584" i="2"/>
  <c r="C583" i="2"/>
  <c r="L583" i="2"/>
  <c r="O583" i="2"/>
  <c r="C582" i="2"/>
  <c r="L582" i="2"/>
  <c r="O582" i="2"/>
  <c r="C581" i="2"/>
  <c r="G581" i="2"/>
  <c r="L581" i="2"/>
  <c r="O581" i="2"/>
  <c r="C580" i="2"/>
  <c r="G580" i="2"/>
  <c r="L580" i="2"/>
  <c r="O580" i="2"/>
  <c r="F578" i="2"/>
  <c r="C579" i="2"/>
  <c r="L579" i="2"/>
  <c r="O579" i="2"/>
  <c r="C578" i="2"/>
  <c r="L578" i="2"/>
  <c r="O578" i="2"/>
  <c r="C577" i="2"/>
  <c r="G577" i="2"/>
  <c r="L577" i="2"/>
  <c r="O577" i="2"/>
  <c r="D739" i="2"/>
  <c r="K739" i="2" s="1"/>
  <c r="C576" i="2"/>
  <c r="G576" i="2"/>
  <c r="L576" i="2"/>
  <c r="O576" i="2"/>
  <c r="C575" i="2"/>
  <c r="G575" i="2"/>
  <c r="L575" i="2"/>
  <c r="O575" i="2"/>
  <c r="C574" i="2"/>
  <c r="G574" i="2"/>
  <c r="L574" i="2"/>
  <c r="O574" i="2"/>
  <c r="C573" i="2"/>
  <c r="G573" i="2"/>
  <c r="L573" i="2"/>
  <c r="O573" i="2"/>
  <c r="C572" i="2"/>
  <c r="G572" i="2"/>
  <c r="L572" i="2"/>
  <c r="O572" i="2"/>
  <c r="M738" i="2"/>
  <c r="C571" i="2"/>
  <c r="G571" i="2"/>
  <c r="L571" i="2"/>
  <c r="O571" i="2"/>
  <c r="C570" i="2"/>
  <c r="G570" i="2"/>
  <c r="L570" i="2"/>
  <c r="O570" i="2"/>
  <c r="C569" i="2"/>
  <c r="G569" i="2"/>
  <c r="L569" i="2"/>
  <c r="O569" i="2"/>
  <c r="C742" i="2"/>
  <c r="D742" i="2" s="1"/>
  <c r="C568" i="2"/>
  <c r="G568" i="2"/>
  <c r="O568" i="2"/>
  <c r="C567" i="2"/>
  <c r="G567" i="2"/>
  <c r="L567" i="2"/>
  <c r="O567" i="2"/>
  <c r="C566" i="2"/>
  <c r="G566" i="2"/>
  <c r="L566" i="2"/>
  <c r="O566" i="2"/>
  <c r="C565" i="2"/>
  <c r="G565" i="2"/>
  <c r="L565" i="2"/>
  <c r="O565" i="2"/>
  <c r="C564" i="2"/>
  <c r="G564" i="2"/>
  <c r="L564" i="2"/>
  <c r="O564" i="2"/>
  <c r="C563" i="2"/>
  <c r="G563" i="2"/>
  <c r="L563" i="2"/>
  <c r="O563" i="2"/>
  <c r="F561" i="2"/>
  <c r="G561" i="2" s="1"/>
  <c r="D561" i="2"/>
  <c r="C561" i="2" s="1"/>
  <c r="O561" i="2"/>
  <c r="L562" i="2"/>
  <c r="O562" i="2"/>
  <c r="C560" i="2"/>
  <c r="G560" i="2"/>
  <c r="L560" i="2"/>
  <c r="O560" i="2"/>
  <c r="C559" i="2"/>
  <c r="G559" i="2"/>
  <c r="L559" i="2"/>
  <c r="O559" i="2"/>
  <c r="C558" i="2"/>
  <c r="G558" i="2"/>
  <c r="L558" i="2"/>
  <c r="O558" i="2"/>
  <c r="C557" i="2"/>
  <c r="G557" i="2"/>
  <c r="L557" i="2"/>
  <c r="O557" i="2"/>
  <c r="C556" i="2"/>
  <c r="G556" i="2"/>
  <c r="L556" i="2"/>
  <c r="O556" i="2"/>
  <c r="C555" i="2"/>
  <c r="G555" i="2"/>
  <c r="L555" i="2"/>
  <c r="O555" i="2"/>
  <c r="C554" i="2"/>
  <c r="G554" i="2"/>
  <c r="L554" i="2"/>
  <c r="O554" i="2"/>
  <c r="C553" i="2"/>
  <c r="G553" i="2"/>
  <c r="L553" i="2"/>
  <c r="O553" i="2"/>
  <c r="C552" i="2"/>
  <c r="G552" i="2"/>
  <c r="L552" i="2"/>
  <c r="O552" i="2"/>
  <c r="C551" i="2"/>
  <c r="G551" i="2"/>
  <c r="L551" i="2"/>
  <c r="O551" i="2"/>
  <c r="C550" i="2"/>
  <c r="G550" i="2"/>
  <c r="L550" i="2"/>
  <c r="O550" i="2"/>
  <c r="C549" i="2"/>
  <c r="G549" i="2"/>
  <c r="L549" i="2"/>
  <c r="O549" i="2"/>
  <c r="C548" i="2"/>
  <c r="G548" i="2"/>
  <c r="L548" i="2"/>
  <c r="O548" i="2"/>
  <c r="C547" i="2"/>
  <c r="G547" i="2"/>
  <c r="L547" i="2"/>
  <c r="O547" i="2"/>
  <c r="C546" i="2"/>
  <c r="G546" i="2"/>
  <c r="L546" i="2"/>
  <c r="O546" i="2"/>
  <c r="C545" i="2"/>
  <c r="G545" i="2"/>
  <c r="L545" i="2"/>
  <c r="O545" i="2"/>
  <c r="C544" i="2"/>
  <c r="G544" i="2"/>
  <c r="L544" i="2"/>
  <c r="O544" i="2"/>
  <c r="C543" i="2"/>
  <c r="G543" i="2"/>
  <c r="L543" i="2"/>
  <c r="O543" i="2"/>
  <c r="C542" i="2"/>
  <c r="G542" i="2"/>
  <c r="L542" i="2"/>
  <c r="O542" i="2"/>
  <c r="C541" i="2"/>
  <c r="G541" i="2"/>
  <c r="L541" i="2"/>
  <c r="O541" i="2"/>
  <c r="C540" i="2"/>
  <c r="G540" i="2"/>
  <c r="L540" i="2"/>
  <c r="O540" i="2"/>
  <c r="C539" i="2"/>
  <c r="G539" i="2"/>
  <c r="L539" i="2"/>
  <c r="O539" i="2"/>
  <c r="C538" i="2"/>
  <c r="G538" i="2"/>
  <c r="L538" i="2"/>
  <c r="O538" i="2"/>
  <c r="C537" i="2"/>
  <c r="G537" i="2"/>
  <c r="L537" i="2"/>
  <c r="O537" i="2"/>
  <c r="C536" i="2"/>
  <c r="G536" i="2"/>
  <c r="L536" i="2"/>
  <c r="O536" i="2"/>
  <c r="C535" i="2"/>
  <c r="G535" i="2"/>
  <c r="L535" i="2"/>
  <c r="O535" i="2"/>
  <c r="C534" i="2"/>
  <c r="G534" i="2"/>
  <c r="L534" i="2"/>
  <c r="O534" i="2"/>
  <c r="C533" i="2"/>
  <c r="G533" i="2"/>
  <c r="L533" i="2"/>
  <c r="O533" i="2"/>
  <c r="C532" i="2"/>
  <c r="G532" i="2"/>
  <c r="L532" i="2"/>
  <c r="O532" i="2"/>
  <c r="C531" i="2"/>
  <c r="G531" i="2"/>
  <c r="L531" i="2"/>
  <c r="O531" i="2"/>
  <c r="C530" i="2"/>
  <c r="G530" i="2"/>
  <c r="L530" i="2"/>
  <c r="O530" i="2"/>
  <c r="C529" i="2"/>
  <c r="G529" i="2"/>
  <c r="L529" i="2"/>
  <c r="O529" i="2"/>
  <c r="C528" i="2"/>
  <c r="G528" i="2"/>
  <c r="L528" i="2"/>
  <c r="O528" i="2"/>
  <c r="C527" i="2"/>
  <c r="G527" i="2"/>
  <c r="L527" i="2"/>
  <c r="O527" i="2"/>
  <c r="C526" i="2"/>
  <c r="G526" i="2"/>
  <c r="L526" i="2"/>
  <c r="O526" i="2"/>
  <c r="C525" i="2"/>
  <c r="G525" i="2"/>
  <c r="L525" i="2"/>
  <c r="O525" i="2"/>
  <c r="C524" i="2"/>
  <c r="G524" i="2"/>
  <c r="L524" i="2"/>
  <c r="O524" i="2"/>
  <c r="C523" i="2"/>
  <c r="G523" i="2"/>
  <c r="L523" i="2"/>
  <c r="O523" i="2"/>
  <c r="C522" i="2"/>
  <c r="G522" i="2"/>
  <c r="L522" i="2"/>
  <c r="O522" i="2"/>
  <c r="C521" i="2"/>
  <c r="G521" i="2"/>
  <c r="L521" i="2"/>
  <c r="O521" i="2"/>
  <c r="C520" i="2"/>
  <c r="G520" i="2"/>
  <c r="L520" i="2"/>
  <c r="O520" i="2"/>
  <c r="C519" i="2"/>
  <c r="G519" i="2"/>
  <c r="L519" i="2"/>
  <c r="O519" i="2"/>
  <c r="C517" i="2"/>
  <c r="G517" i="2"/>
  <c r="L517" i="2"/>
  <c r="O517" i="2"/>
  <c r="C518" i="2"/>
  <c r="G518" i="2"/>
  <c r="L518" i="2"/>
  <c r="O518" i="2"/>
  <c r="C516" i="2"/>
  <c r="G516" i="2"/>
  <c r="L516" i="2"/>
  <c r="O516" i="2"/>
  <c r="C515" i="2"/>
  <c r="G515" i="2"/>
  <c r="L515" i="2"/>
  <c r="O515" i="2"/>
  <c r="C514" i="2"/>
  <c r="G514" i="2"/>
  <c r="L514" i="2"/>
  <c r="O514" i="2"/>
  <c r="C513" i="2"/>
  <c r="G513" i="2"/>
  <c r="L513" i="2"/>
  <c r="O513" i="2"/>
  <c r="C512" i="2"/>
  <c r="G512" i="2"/>
  <c r="L512" i="2"/>
  <c r="O512" i="2"/>
  <c r="C511" i="2"/>
  <c r="G511" i="2"/>
  <c r="L511" i="2"/>
  <c r="O511" i="2"/>
  <c r="C510" i="2"/>
  <c r="L510" i="2"/>
  <c r="O510" i="2"/>
  <c r="C508" i="2"/>
  <c r="G508" i="2"/>
  <c r="L508" i="2"/>
  <c r="O508" i="2"/>
  <c r="C507" i="2"/>
  <c r="G507" i="2"/>
  <c r="L507" i="2"/>
  <c r="O507" i="2"/>
  <c r="C506" i="2"/>
  <c r="G506" i="2"/>
  <c r="L506" i="2"/>
  <c r="O506" i="2"/>
  <c r="C505" i="2"/>
  <c r="G505" i="2"/>
  <c r="L505" i="2"/>
  <c r="O505" i="2"/>
  <c r="C504" i="2"/>
  <c r="G504" i="2"/>
  <c r="L504" i="2"/>
  <c r="O504" i="2"/>
  <c r="C503" i="2"/>
  <c r="G503" i="2"/>
  <c r="L503" i="2"/>
  <c r="O503" i="2"/>
  <c r="C502" i="2"/>
  <c r="G502" i="2"/>
  <c r="L502" i="2"/>
  <c r="O502" i="2"/>
  <c r="C501" i="2"/>
  <c r="G501" i="2"/>
  <c r="L501" i="2"/>
  <c r="O501" i="2"/>
  <c r="C500" i="2"/>
  <c r="G500" i="2"/>
  <c r="L500" i="2"/>
  <c r="O500" i="2"/>
  <c r="C499" i="2"/>
  <c r="G499" i="2"/>
  <c r="L499" i="2"/>
  <c r="O499" i="2"/>
  <c r="C498" i="2"/>
  <c r="G498" i="2"/>
  <c r="L498" i="2"/>
  <c r="O498" i="2"/>
  <c r="C497" i="2"/>
  <c r="G497" i="2"/>
  <c r="L497" i="2"/>
  <c r="O497" i="2"/>
  <c r="C496" i="2"/>
  <c r="G496" i="2"/>
  <c r="L496" i="2"/>
  <c r="O496" i="2"/>
  <c r="C495" i="2"/>
  <c r="G495" i="2"/>
  <c r="L495" i="2"/>
  <c r="O495" i="2"/>
  <c r="C494" i="2"/>
  <c r="G494" i="2"/>
  <c r="L494" i="2"/>
  <c r="O494" i="2"/>
  <c r="C493" i="2"/>
  <c r="G493" i="2"/>
  <c r="L493" i="2"/>
  <c r="O493" i="2"/>
  <c r="C492" i="2"/>
  <c r="G492" i="2"/>
  <c r="L492" i="2"/>
  <c r="O492" i="2"/>
  <c r="C491" i="2"/>
  <c r="G491" i="2"/>
  <c r="L491" i="2"/>
  <c r="O491" i="2"/>
  <c r="C490" i="2"/>
  <c r="G490" i="2"/>
  <c r="L490" i="2"/>
  <c r="O490" i="2"/>
  <c r="C489" i="2"/>
  <c r="G489" i="2"/>
  <c r="L489" i="2"/>
  <c r="O489" i="2"/>
  <c r="C488" i="2"/>
  <c r="G488" i="2"/>
  <c r="L488" i="2"/>
  <c r="O488" i="2"/>
  <c r="C487" i="2"/>
  <c r="G487" i="2"/>
  <c r="L487" i="2"/>
  <c r="O487" i="2"/>
  <c r="C486" i="2"/>
  <c r="G486" i="2"/>
  <c r="L486" i="2"/>
  <c r="O486" i="2"/>
  <c r="C485" i="2"/>
  <c r="G485" i="2"/>
  <c r="L485" i="2"/>
  <c r="O485" i="2"/>
  <c r="C484" i="2"/>
  <c r="G484" i="2"/>
  <c r="L484" i="2"/>
  <c r="O484" i="2"/>
  <c r="C483" i="2"/>
  <c r="G483" i="2"/>
  <c r="L483" i="2"/>
  <c r="O483" i="2"/>
  <c r="C482" i="2"/>
  <c r="G482" i="2"/>
  <c r="L482" i="2"/>
  <c r="O482" i="2"/>
  <c r="C481" i="2"/>
  <c r="G481" i="2"/>
  <c r="L481" i="2"/>
  <c r="O481" i="2"/>
  <c r="C480" i="2"/>
  <c r="G480" i="2"/>
  <c r="L480" i="2"/>
  <c r="O480" i="2"/>
  <c r="C479" i="2"/>
  <c r="G479" i="2"/>
  <c r="L479" i="2"/>
  <c r="O479" i="2"/>
  <c r="C478" i="2"/>
  <c r="G478" i="2"/>
  <c r="L478" i="2"/>
  <c r="O478" i="2"/>
  <c r="C477" i="2"/>
  <c r="G477" i="2"/>
  <c r="L477" i="2"/>
  <c r="O477" i="2"/>
  <c r="C476" i="2"/>
  <c r="G476" i="2"/>
  <c r="L476" i="2"/>
  <c r="O476" i="2"/>
  <c r="C475" i="2"/>
  <c r="G475" i="2"/>
  <c r="L475" i="2"/>
  <c r="O475" i="2"/>
  <c r="C474" i="2"/>
  <c r="G474" i="2"/>
  <c r="L474" i="2"/>
  <c r="O474" i="2"/>
  <c r="C473" i="2"/>
  <c r="G473" i="2"/>
  <c r="L473" i="2"/>
  <c r="O473" i="2"/>
  <c r="C472" i="2"/>
  <c r="G472" i="2"/>
  <c r="L472" i="2"/>
  <c r="O472" i="2"/>
  <c r="C471" i="2"/>
  <c r="G471" i="2"/>
  <c r="L471" i="2"/>
  <c r="O471" i="2"/>
  <c r="C470" i="2"/>
  <c r="G470" i="2"/>
  <c r="L470" i="2"/>
  <c r="O470" i="2"/>
  <c r="C469" i="2"/>
  <c r="G469" i="2"/>
  <c r="L469" i="2"/>
  <c r="O469" i="2"/>
  <c r="C468" i="2"/>
  <c r="G468" i="2"/>
  <c r="L468" i="2"/>
  <c r="O468" i="2"/>
  <c r="C467" i="2"/>
  <c r="G467" i="2"/>
  <c r="L467" i="2"/>
  <c r="O467" i="2"/>
  <c r="C466" i="2"/>
  <c r="G466" i="2"/>
  <c r="L466" i="2"/>
  <c r="O466" i="2"/>
  <c r="C465" i="2"/>
  <c r="G465" i="2"/>
  <c r="L465" i="2"/>
  <c r="O465" i="2"/>
  <c r="C464" i="2"/>
  <c r="G464" i="2"/>
  <c r="L464" i="2"/>
  <c r="O464" i="2"/>
  <c r="C463" i="2"/>
  <c r="G463" i="2"/>
  <c r="L463" i="2"/>
  <c r="O463" i="2"/>
  <c r="C462" i="2"/>
  <c r="G462" i="2"/>
  <c r="L462" i="2"/>
  <c r="O462" i="2"/>
  <c r="C461" i="2"/>
  <c r="G461" i="2"/>
  <c r="L461" i="2"/>
  <c r="O461" i="2"/>
  <c r="C460" i="2"/>
  <c r="G460" i="2"/>
  <c r="L460" i="2"/>
  <c r="O460" i="2"/>
  <c r="C459" i="2"/>
  <c r="G459" i="2"/>
  <c r="L459" i="2"/>
  <c r="O459" i="2"/>
  <c r="C458" i="2"/>
  <c r="G458" i="2"/>
  <c r="L458" i="2"/>
  <c r="O458" i="2"/>
  <c r="G457" i="2"/>
  <c r="O457" i="2"/>
  <c r="C456" i="2"/>
  <c r="G456" i="2"/>
  <c r="L456" i="2"/>
  <c r="O456" i="2"/>
  <c r="C455" i="2"/>
  <c r="G455" i="2"/>
  <c r="L455" i="2"/>
  <c r="O455" i="2"/>
  <c r="C454" i="2"/>
  <c r="G454" i="2"/>
  <c r="L454" i="2"/>
  <c r="O454" i="2"/>
  <c r="C453" i="2"/>
  <c r="G453" i="2"/>
  <c r="L453" i="2"/>
  <c r="O453" i="2"/>
  <c r="C452" i="2"/>
  <c r="G452" i="2"/>
  <c r="L452" i="2"/>
  <c r="O452" i="2"/>
  <c r="C451" i="2"/>
  <c r="G451" i="2"/>
  <c r="L451" i="2"/>
  <c r="O451" i="2"/>
  <c r="C450" i="2"/>
  <c r="G450" i="2"/>
  <c r="L450" i="2"/>
  <c r="O450" i="2"/>
  <c r="C449" i="2"/>
  <c r="G449" i="2"/>
  <c r="L449" i="2"/>
  <c r="O449" i="2"/>
  <c r="C448" i="2"/>
  <c r="G448" i="2"/>
  <c r="L448" i="2"/>
  <c r="O448" i="2"/>
  <c r="C447" i="2"/>
  <c r="G447" i="2"/>
  <c r="L447" i="2"/>
  <c r="O447" i="2"/>
  <c r="C446" i="2"/>
  <c r="G446" i="2"/>
  <c r="L446" i="2"/>
  <c r="O446" i="2"/>
  <c r="C445" i="2"/>
  <c r="G445" i="2"/>
  <c r="L445" i="2"/>
  <c r="O445" i="2"/>
  <c r="C444" i="2"/>
  <c r="G444" i="2"/>
  <c r="L444" i="2"/>
  <c r="O444" i="2"/>
  <c r="C443" i="2"/>
  <c r="G443" i="2"/>
  <c r="L443" i="2"/>
  <c r="O443" i="2"/>
  <c r="C442" i="2"/>
  <c r="G442" i="2"/>
  <c r="L442" i="2"/>
  <c r="O442" i="2"/>
  <c r="C441" i="2"/>
  <c r="G441" i="2"/>
  <c r="L441" i="2"/>
  <c r="O441" i="2"/>
  <c r="C440" i="2"/>
  <c r="G440" i="2"/>
  <c r="L440" i="2"/>
  <c r="O440" i="2"/>
  <c r="C439" i="2"/>
  <c r="G439" i="2"/>
  <c r="L439" i="2"/>
  <c r="O439" i="2"/>
  <c r="C438" i="2"/>
  <c r="G438" i="2"/>
  <c r="L438" i="2"/>
  <c r="O438" i="2"/>
  <c r="C437" i="2"/>
  <c r="G437" i="2"/>
  <c r="L437" i="2"/>
  <c r="O437" i="2"/>
  <c r="C436" i="2"/>
  <c r="G436" i="2"/>
  <c r="L436" i="2"/>
  <c r="O436" i="2"/>
  <c r="C435" i="2"/>
  <c r="G435" i="2"/>
  <c r="L435" i="2"/>
  <c r="O435" i="2"/>
  <c r="C434" i="2"/>
  <c r="G434" i="2"/>
  <c r="L434" i="2"/>
  <c r="O434" i="2"/>
  <c r="C433" i="2"/>
  <c r="G433" i="2"/>
  <c r="L433" i="2"/>
  <c r="O433" i="2"/>
  <c r="C432" i="2"/>
  <c r="G432" i="2"/>
  <c r="L432" i="2"/>
  <c r="O432" i="2"/>
  <c r="C431" i="2"/>
  <c r="G431" i="2"/>
  <c r="L431" i="2"/>
  <c r="O431" i="2"/>
  <c r="C430" i="2"/>
  <c r="G430" i="2"/>
  <c r="L430" i="2"/>
  <c r="O430" i="2"/>
  <c r="C429" i="2"/>
  <c r="G429" i="2"/>
  <c r="L429" i="2"/>
  <c r="O429" i="2"/>
  <c r="C428" i="2"/>
  <c r="G428" i="2"/>
  <c r="L428" i="2"/>
  <c r="O428" i="2"/>
  <c r="C427" i="2"/>
  <c r="G427" i="2"/>
  <c r="L427" i="2"/>
  <c r="O427" i="2"/>
  <c r="C426" i="2"/>
  <c r="G426" i="2"/>
  <c r="L426" i="2"/>
  <c r="O426" i="2"/>
  <c r="C425" i="2"/>
  <c r="G425" i="2"/>
  <c r="L425" i="2"/>
  <c r="O425" i="2"/>
  <c r="C424" i="2"/>
  <c r="G424" i="2"/>
  <c r="L424" i="2"/>
  <c r="O424" i="2"/>
  <c r="C423" i="2"/>
  <c r="G423" i="2"/>
  <c r="L423" i="2"/>
  <c r="O423" i="2"/>
  <c r="C422" i="2"/>
  <c r="G422" i="2"/>
  <c r="O422" i="2"/>
  <c r="C421" i="2"/>
  <c r="G421" i="2"/>
  <c r="L421" i="2"/>
  <c r="O421" i="2"/>
  <c r="C420" i="2"/>
  <c r="G420" i="2"/>
  <c r="L420" i="2"/>
  <c r="O420" i="2"/>
  <c r="C419" i="2"/>
  <c r="G419" i="2"/>
  <c r="L419" i="2"/>
  <c r="O419" i="2"/>
  <c r="C418" i="2"/>
  <c r="G418" i="2"/>
  <c r="L418" i="2"/>
  <c r="O418" i="2"/>
  <c r="C417" i="2"/>
  <c r="G417" i="2"/>
  <c r="L417" i="2"/>
  <c r="O417" i="2"/>
  <c r="D415" i="2"/>
  <c r="G416" i="2"/>
  <c r="L416" i="2"/>
  <c r="O416" i="2"/>
  <c r="G415" i="2"/>
  <c r="O415" i="2"/>
  <c r="C414" i="2"/>
  <c r="G414" i="2"/>
  <c r="L414" i="2"/>
  <c r="O414" i="2"/>
  <c r="C413" i="2"/>
  <c r="G413" i="2"/>
  <c r="L413" i="2"/>
  <c r="O413" i="2"/>
  <c r="C412" i="2"/>
  <c r="G412" i="2"/>
  <c r="L412" i="2"/>
  <c r="O412" i="2"/>
  <c r="C411" i="2"/>
  <c r="G411" i="2"/>
  <c r="L411" i="2"/>
  <c r="O411" i="2"/>
  <c r="C410" i="2"/>
  <c r="G410" i="2"/>
  <c r="L410" i="2"/>
  <c r="O410" i="2"/>
  <c r="C409" i="2"/>
  <c r="G409" i="2"/>
  <c r="L409" i="2"/>
  <c r="O409" i="2"/>
  <c r="C408" i="2"/>
  <c r="G408" i="2"/>
  <c r="L408" i="2"/>
  <c r="O408" i="2"/>
  <c r="C407" i="2"/>
  <c r="G407" i="2"/>
  <c r="L407" i="2"/>
  <c r="O407" i="2"/>
  <c r="C406" i="2"/>
  <c r="G406" i="2"/>
  <c r="L406" i="2"/>
  <c r="O406" i="2"/>
  <c r="C405" i="2"/>
  <c r="G405" i="2"/>
  <c r="L405" i="2"/>
  <c r="O405" i="2"/>
  <c r="C404" i="2"/>
  <c r="G404" i="2"/>
  <c r="L404" i="2"/>
  <c r="O404" i="2"/>
  <c r="C403" i="2"/>
  <c r="G403" i="2"/>
  <c r="L403" i="2"/>
  <c r="O403" i="2"/>
  <c r="C402" i="2"/>
  <c r="G402" i="2"/>
  <c r="L402" i="2"/>
  <c r="O402" i="2"/>
  <c r="C401" i="2"/>
  <c r="G401" i="2"/>
  <c r="L401" i="2"/>
  <c r="O401" i="2"/>
  <c r="C400" i="2"/>
  <c r="G400" i="2"/>
  <c r="L400" i="2"/>
  <c r="O400" i="2"/>
  <c r="C399" i="2"/>
  <c r="G399" i="2"/>
  <c r="L399" i="2"/>
  <c r="O399" i="2"/>
  <c r="C398" i="2"/>
  <c r="G398" i="2"/>
  <c r="L398" i="2"/>
  <c r="O398" i="2"/>
  <c r="C397" i="2"/>
  <c r="G397" i="2"/>
  <c r="L397" i="2"/>
  <c r="O397" i="2"/>
  <c r="C396" i="2"/>
  <c r="G396" i="2"/>
  <c r="L396" i="2"/>
  <c r="O396" i="2"/>
  <c r="C395" i="2"/>
  <c r="G395" i="2"/>
  <c r="L395" i="2"/>
  <c r="O395" i="2"/>
  <c r="C394" i="2"/>
  <c r="G394" i="2"/>
  <c r="L394" i="2"/>
  <c r="O394" i="2"/>
  <c r="C393" i="2"/>
  <c r="G393" i="2"/>
  <c r="L393" i="2"/>
  <c r="O393" i="2"/>
  <c r="C392" i="2"/>
  <c r="G392" i="2"/>
  <c r="L392" i="2"/>
  <c r="O392" i="2"/>
  <c r="C391" i="2"/>
  <c r="G391" i="2"/>
  <c r="L391" i="2"/>
  <c r="O391" i="2"/>
  <c r="C390" i="2"/>
  <c r="G390" i="2"/>
  <c r="L390" i="2"/>
  <c r="O390" i="2"/>
  <c r="C389" i="2"/>
  <c r="G389" i="2"/>
  <c r="L389" i="2"/>
  <c r="O389" i="2"/>
  <c r="C388" i="2"/>
  <c r="G388" i="2"/>
  <c r="L388" i="2"/>
  <c r="O388" i="2"/>
  <c r="C387" i="2"/>
  <c r="G387" i="2"/>
  <c r="L387" i="2"/>
  <c r="O387" i="2"/>
  <c r="C386" i="2"/>
  <c r="G386" i="2"/>
  <c r="L386" i="2"/>
  <c r="O386" i="2"/>
  <c r="C385" i="2"/>
  <c r="G385" i="2"/>
  <c r="L385" i="2"/>
  <c r="O385" i="2"/>
  <c r="F383" i="2"/>
  <c r="C384" i="2"/>
  <c r="L384" i="2"/>
  <c r="O384" i="2"/>
  <c r="C383" i="2"/>
  <c r="L383" i="2"/>
  <c r="O383" i="2"/>
  <c r="C382" i="2"/>
  <c r="G382" i="2"/>
  <c r="L382" i="2"/>
  <c r="O382" i="2"/>
  <c r="C381" i="2"/>
  <c r="G381" i="2"/>
  <c r="L381" i="2"/>
  <c r="O381" i="2"/>
  <c r="C380" i="2"/>
  <c r="G380" i="2"/>
  <c r="L380" i="2"/>
  <c r="O380" i="2"/>
  <c r="C379" i="2"/>
  <c r="G379" i="2"/>
  <c r="L379" i="2"/>
  <c r="O379" i="2"/>
  <c r="C378" i="2"/>
  <c r="G378" i="2"/>
  <c r="L378" i="2"/>
  <c r="O378" i="2"/>
  <c r="C377" i="2"/>
  <c r="G377" i="2"/>
  <c r="L377" i="2"/>
  <c r="O377" i="2"/>
  <c r="C376" i="2"/>
  <c r="G376" i="2"/>
  <c r="L376" i="2"/>
  <c r="O376" i="2"/>
  <c r="C375" i="2"/>
  <c r="G375" i="2"/>
  <c r="L375" i="2"/>
  <c r="O375" i="2"/>
  <c r="C374" i="2"/>
  <c r="G374" i="2"/>
  <c r="L374" i="2"/>
  <c r="O374" i="2"/>
  <c r="C373" i="2"/>
  <c r="G373" i="2"/>
  <c r="L373" i="2"/>
  <c r="O373" i="2"/>
  <c r="C372" i="2"/>
  <c r="G372" i="2"/>
  <c r="L372" i="2"/>
  <c r="O372" i="2"/>
  <c r="C371" i="2"/>
  <c r="G371" i="2"/>
  <c r="L371" i="2"/>
  <c r="O371" i="2"/>
  <c r="C370" i="2"/>
  <c r="G370" i="2"/>
  <c r="L370" i="2"/>
  <c r="O370" i="2"/>
  <c r="C369" i="2"/>
  <c r="G369" i="2"/>
  <c r="L369" i="2"/>
  <c r="O369" i="2"/>
  <c r="C368" i="2"/>
  <c r="G368" i="2"/>
  <c r="L368" i="2"/>
  <c r="O368" i="2"/>
  <c r="C367" i="2"/>
  <c r="G367" i="2"/>
  <c r="L367" i="2"/>
  <c r="O367" i="2"/>
  <c r="C366" i="2"/>
  <c r="G366" i="2"/>
  <c r="L366" i="2"/>
  <c r="O366" i="2"/>
  <c r="C365" i="2"/>
  <c r="G365" i="2"/>
  <c r="L365" i="2"/>
  <c r="O365" i="2"/>
  <c r="C364" i="2"/>
  <c r="G364" i="2"/>
  <c r="L364" i="2"/>
  <c r="O364" i="2"/>
  <c r="C363" i="2"/>
  <c r="G363" i="2"/>
  <c r="L363" i="2"/>
  <c r="O363" i="2"/>
  <c r="C362" i="2"/>
  <c r="G362" i="2"/>
  <c r="L362" i="2"/>
  <c r="O362" i="2"/>
  <c r="C361" i="2"/>
  <c r="G361" i="2"/>
  <c r="L361" i="2"/>
  <c r="O361" i="2"/>
  <c r="C360" i="2"/>
  <c r="G360" i="2"/>
  <c r="L360" i="2"/>
  <c r="O360" i="2"/>
  <c r="C359" i="2"/>
  <c r="G359" i="2"/>
  <c r="L359" i="2"/>
  <c r="O359" i="2"/>
  <c r="C358" i="2"/>
  <c r="G358" i="2"/>
  <c r="L358" i="2"/>
  <c r="O358" i="2"/>
  <c r="C357" i="2"/>
  <c r="G357" i="2"/>
  <c r="L357" i="2"/>
  <c r="O357" i="2"/>
  <c r="C356" i="2"/>
  <c r="G356" i="2"/>
  <c r="L356" i="2"/>
  <c r="O356" i="2"/>
  <c r="C355" i="2"/>
  <c r="G355" i="2"/>
  <c r="L355" i="2"/>
  <c r="O355" i="2"/>
  <c r="C354" i="2"/>
  <c r="G354" i="2"/>
  <c r="L354" i="2"/>
  <c r="O354" i="2"/>
  <c r="C353" i="2"/>
  <c r="G353" i="2"/>
  <c r="L353" i="2"/>
  <c r="O353" i="2"/>
  <c r="C352" i="2"/>
  <c r="G352" i="2"/>
  <c r="L352" i="2"/>
  <c r="O352" i="2"/>
  <c r="C351" i="2"/>
  <c r="G351" i="2"/>
  <c r="L351" i="2"/>
  <c r="O351" i="2"/>
  <c r="C350" i="2"/>
  <c r="G350" i="2"/>
  <c r="L350" i="2"/>
  <c r="O350" i="2"/>
  <c r="C349" i="2"/>
  <c r="G349" i="2"/>
  <c r="L349" i="2"/>
  <c r="O349" i="2"/>
  <c r="C348" i="2"/>
  <c r="G348" i="2"/>
  <c r="L348" i="2"/>
  <c r="O348" i="2"/>
  <c r="C347" i="2"/>
  <c r="G347" i="2"/>
  <c r="L347" i="2"/>
  <c r="O347" i="2"/>
  <c r="C346" i="2"/>
  <c r="G346" i="2"/>
  <c r="L346" i="2"/>
  <c r="O346" i="2"/>
  <c r="C345" i="2"/>
  <c r="G345" i="2"/>
  <c r="L345" i="2"/>
  <c r="O345" i="2"/>
  <c r="C344" i="2"/>
  <c r="G344" i="2"/>
  <c r="L344" i="2"/>
  <c r="O344" i="2"/>
  <c r="C343" i="2"/>
  <c r="G343" i="2"/>
  <c r="L343" i="2"/>
  <c r="O343" i="2"/>
  <c r="C342" i="2"/>
  <c r="G342" i="2"/>
  <c r="L342" i="2"/>
  <c r="O342" i="2"/>
  <c r="C341" i="2"/>
  <c r="G341" i="2"/>
  <c r="L341" i="2"/>
  <c r="O341" i="2"/>
  <c r="C340" i="2"/>
  <c r="G340" i="2"/>
  <c r="L340" i="2"/>
  <c r="O340" i="2"/>
  <c r="C339" i="2"/>
  <c r="G339" i="2"/>
  <c r="L339" i="2"/>
  <c r="O339" i="2"/>
  <c r="C338" i="2"/>
  <c r="G338" i="2"/>
  <c r="L338" i="2"/>
  <c r="O338" i="2"/>
  <c r="C337" i="2"/>
  <c r="G337" i="2"/>
  <c r="L337" i="2"/>
  <c r="O337" i="2"/>
  <c r="C334" i="2"/>
  <c r="C335" i="2"/>
  <c r="C336" i="2"/>
  <c r="C333" i="2"/>
  <c r="G336" i="2"/>
  <c r="L336" i="2"/>
  <c r="O336" i="2"/>
  <c r="G335" i="2"/>
  <c r="L335" i="2"/>
  <c r="O335" i="2"/>
  <c r="G334" i="2"/>
  <c r="L334" i="2"/>
  <c r="O334" i="2"/>
  <c r="F332" i="2"/>
  <c r="L332" i="2"/>
  <c r="O332" i="2"/>
  <c r="L333" i="2"/>
  <c r="O333" i="2"/>
  <c r="F2" i="3"/>
  <c r="C2" i="3" s="1"/>
  <c r="F2" i="5"/>
  <c r="C2" i="5" s="1"/>
  <c r="G331" i="2"/>
  <c r="L331" i="2"/>
  <c r="O331" i="2"/>
  <c r="C330" i="2"/>
  <c r="G330" i="2"/>
  <c r="L330" i="2"/>
  <c r="O330" i="2"/>
  <c r="C329" i="2"/>
  <c r="G329" i="2"/>
  <c r="L329" i="2"/>
  <c r="O329" i="2"/>
  <c r="C328" i="2"/>
  <c r="G328" i="2"/>
  <c r="L328" i="2"/>
  <c r="O328" i="2"/>
  <c r="C327" i="2"/>
  <c r="G327" i="2"/>
  <c r="L327" i="2"/>
  <c r="O327" i="2"/>
  <c r="C326" i="2"/>
  <c r="G326" i="2"/>
  <c r="O326" i="2"/>
  <c r="C325" i="2"/>
  <c r="G325" i="2"/>
  <c r="L325" i="2"/>
  <c r="O325" i="2"/>
  <c r="C324" i="2"/>
  <c r="G324" i="2"/>
  <c r="L324" i="2"/>
  <c r="O324" i="2"/>
  <c r="C323" i="2"/>
  <c r="G323" i="2"/>
  <c r="L323" i="2"/>
  <c r="O323" i="2"/>
  <c r="C322" i="2"/>
  <c r="G322" i="2"/>
  <c r="L322" i="2"/>
  <c r="O322" i="2"/>
  <c r="C321" i="2"/>
  <c r="G321" i="2"/>
  <c r="L321" i="2"/>
  <c r="O321" i="2"/>
  <c r="F319" i="2"/>
  <c r="D319" i="2"/>
  <c r="L320" i="2"/>
  <c r="O320" i="2"/>
  <c r="O319" i="2"/>
  <c r="C318" i="2"/>
  <c r="G318" i="2"/>
  <c r="L318" i="2"/>
  <c r="O318" i="2"/>
  <c r="C317" i="2"/>
  <c r="G317" i="2"/>
  <c r="L317" i="2"/>
  <c r="O317" i="2"/>
  <c r="C316" i="2"/>
  <c r="G316" i="2"/>
  <c r="L316" i="2"/>
  <c r="O316" i="2"/>
  <c r="C315" i="2"/>
  <c r="G315" i="2"/>
  <c r="L315" i="2"/>
  <c r="O315" i="2"/>
  <c r="C314" i="2"/>
  <c r="G314" i="2"/>
  <c r="L314" i="2"/>
  <c r="O314" i="2"/>
  <c r="C313" i="2"/>
  <c r="G313" i="2"/>
  <c r="L313" i="2"/>
  <c r="O313" i="2"/>
  <c r="C312" i="2"/>
  <c r="G312" i="2"/>
  <c r="L312" i="2"/>
  <c r="O312" i="2"/>
  <c r="C311" i="2"/>
  <c r="G311" i="2"/>
  <c r="L311" i="2"/>
  <c r="O311" i="2"/>
  <c r="C310" i="2"/>
  <c r="G310" i="2"/>
  <c r="L310" i="2"/>
  <c r="O310" i="2"/>
  <c r="C309" i="2"/>
  <c r="G309" i="2"/>
  <c r="O309" i="2"/>
  <c r="C308" i="2"/>
  <c r="G308" i="2"/>
  <c r="L308" i="2"/>
  <c r="O308" i="2"/>
  <c r="C307" i="2"/>
  <c r="G307" i="2"/>
  <c r="L307" i="2"/>
  <c r="O307" i="2"/>
  <c r="C306" i="2"/>
  <c r="G306" i="2"/>
  <c r="L306" i="2"/>
  <c r="O306" i="2"/>
  <c r="C305" i="2"/>
  <c r="G305" i="2"/>
  <c r="L305" i="2"/>
  <c r="O305" i="2"/>
  <c r="C304" i="2"/>
  <c r="G304" i="2"/>
  <c r="L304" i="2"/>
  <c r="O304" i="2"/>
  <c r="F302" i="2"/>
  <c r="D302" i="2"/>
  <c r="O302" i="2"/>
  <c r="L303" i="2"/>
  <c r="O303" i="2"/>
  <c r="C301" i="2"/>
  <c r="G301" i="2"/>
  <c r="L301" i="2"/>
  <c r="O301" i="2"/>
  <c r="C300" i="2"/>
  <c r="G300" i="2"/>
  <c r="L300" i="2"/>
  <c r="O300" i="2"/>
  <c r="C299" i="2"/>
  <c r="G299" i="2"/>
  <c r="L299" i="2"/>
  <c r="O299" i="2"/>
  <c r="C298" i="2"/>
  <c r="G298" i="2"/>
  <c r="L298" i="2"/>
  <c r="O298" i="2"/>
  <c r="C297" i="2"/>
  <c r="G297" i="2"/>
  <c r="L297" i="2"/>
  <c r="O297" i="2"/>
  <c r="C296" i="2"/>
  <c r="G296" i="2"/>
  <c r="L296" i="2"/>
  <c r="O296" i="2"/>
  <c r="C295" i="2"/>
  <c r="G295" i="2"/>
  <c r="L295" i="2"/>
  <c r="O295" i="2"/>
  <c r="C294" i="2"/>
  <c r="G294" i="2"/>
  <c r="L294" i="2"/>
  <c r="O294" i="2"/>
  <c r="D18" i="5"/>
  <c r="C18" i="5"/>
  <c r="E16" i="5"/>
  <c r="F16" i="5" s="1"/>
  <c r="E14" i="5"/>
  <c r="F14" i="5" s="1"/>
  <c r="E12" i="5"/>
  <c r="F12" i="5" s="1"/>
  <c r="E10" i="5"/>
  <c r="F10" i="5" s="1"/>
  <c r="E8" i="5"/>
  <c r="F8" i="5" s="1"/>
  <c r="E6" i="5"/>
  <c r="C293" i="2"/>
  <c r="G293" i="2"/>
  <c r="L293" i="2"/>
  <c r="O293" i="2"/>
  <c r="C292" i="2"/>
  <c r="G292" i="2"/>
  <c r="L292" i="2"/>
  <c r="O292" i="2"/>
  <c r="C291" i="2"/>
  <c r="G291" i="2"/>
  <c r="L291" i="2"/>
  <c r="O291" i="2"/>
  <c r="C290" i="2"/>
  <c r="G290" i="2"/>
  <c r="L290" i="2"/>
  <c r="O290" i="2"/>
  <c r="C289" i="2"/>
  <c r="G289" i="2"/>
  <c r="L289" i="2"/>
  <c r="O289" i="2"/>
  <c r="C288" i="2"/>
  <c r="G288" i="2"/>
  <c r="L288" i="2"/>
  <c r="O288" i="2"/>
  <c r="C287" i="2"/>
  <c r="G287" i="2"/>
  <c r="L287" i="2"/>
  <c r="O287" i="2"/>
  <c r="C286" i="2"/>
  <c r="G286" i="2"/>
  <c r="L286" i="2"/>
  <c r="O286" i="2"/>
  <c r="C285" i="2"/>
  <c r="G285" i="2"/>
  <c r="L285" i="2"/>
  <c r="O285" i="2"/>
  <c r="C284" i="2"/>
  <c r="G284" i="2"/>
  <c r="L284" i="2"/>
  <c r="O284" i="2"/>
  <c r="C283" i="2"/>
  <c r="G283" i="2"/>
  <c r="L283" i="2"/>
  <c r="O283" i="2"/>
  <c r="C282" i="2"/>
  <c r="G282" i="2"/>
  <c r="L282" i="2"/>
  <c r="O282" i="2"/>
  <c r="C281" i="2"/>
  <c r="G281" i="2"/>
  <c r="L281" i="2"/>
  <c r="O281" i="2"/>
  <c r="C280" i="2"/>
  <c r="G280" i="2"/>
  <c r="L280" i="2"/>
  <c r="O280" i="2"/>
  <c r="C279" i="2"/>
  <c r="G279" i="2"/>
  <c r="L279" i="2"/>
  <c r="O279" i="2"/>
  <c r="C278" i="2"/>
  <c r="G278" i="2"/>
  <c r="L278" i="2"/>
  <c r="O278" i="2"/>
  <c r="C277" i="2"/>
  <c r="G277" i="2"/>
  <c r="L277" i="2"/>
  <c r="O277" i="2"/>
  <c r="C276" i="2"/>
  <c r="G276" i="2"/>
  <c r="L276" i="2"/>
  <c r="O276" i="2"/>
  <c r="C275" i="2"/>
  <c r="G275" i="2"/>
  <c r="L275" i="2"/>
  <c r="O275" i="2"/>
  <c r="C274" i="2"/>
  <c r="G274" i="2"/>
  <c r="L274" i="2"/>
  <c r="O274" i="2"/>
  <c r="C273" i="2"/>
  <c r="G273" i="2"/>
  <c r="L273" i="2"/>
  <c r="O273" i="2"/>
  <c r="C272" i="2"/>
  <c r="G272" i="2"/>
  <c r="L272" i="2"/>
  <c r="O272" i="2"/>
  <c r="C271" i="2"/>
  <c r="G271" i="2"/>
  <c r="L271" i="2"/>
  <c r="O271" i="2"/>
  <c r="C270" i="2"/>
  <c r="G270" i="2"/>
  <c r="L270" i="2"/>
  <c r="O270" i="2"/>
  <c r="C269" i="2"/>
  <c r="G269" i="2"/>
  <c r="L269" i="2"/>
  <c r="O269" i="2"/>
  <c r="C268" i="2"/>
  <c r="G268" i="2"/>
  <c r="L268" i="2"/>
  <c r="O268" i="2"/>
  <c r="C267" i="2"/>
  <c r="G267" i="2"/>
  <c r="L267" i="2"/>
  <c r="O267" i="2"/>
  <c r="C266" i="2"/>
  <c r="G266" i="2"/>
  <c r="L266" i="2"/>
  <c r="O266" i="2"/>
  <c r="C265" i="2"/>
  <c r="G265" i="2"/>
  <c r="L265" i="2"/>
  <c r="O265" i="2"/>
  <c r="C264" i="2"/>
  <c r="G264" i="2"/>
  <c r="L264" i="2"/>
  <c r="O264" i="2"/>
  <c r="C263" i="2"/>
  <c r="G263" i="2"/>
  <c r="L263" i="2"/>
  <c r="O263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27" i="2"/>
  <c r="C262" i="2"/>
  <c r="G262" i="2"/>
  <c r="L262" i="2"/>
  <c r="C261" i="2"/>
  <c r="G261" i="2"/>
  <c r="L261" i="2"/>
  <c r="C260" i="2"/>
  <c r="G260" i="2"/>
  <c r="L260" i="2"/>
  <c r="C259" i="2"/>
  <c r="G259" i="2"/>
  <c r="L259" i="2"/>
  <c r="C258" i="2"/>
  <c r="G258" i="2"/>
  <c r="L258" i="2"/>
  <c r="C257" i="2"/>
  <c r="G257" i="2"/>
  <c r="L257" i="2"/>
  <c r="C256" i="2"/>
  <c r="G256" i="2"/>
  <c r="L256" i="2"/>
  <c r="C255" i="2"/>
  <c r="G255" i="2"/>
  <c r="L255" i="2"/>
  <c r="C741" i="2"/>
  <c r="D741" i="2" s="1"/>
  <c r="D740" i="2" s="1"/>
  <c r="G740" i="2" s="1"/>
  <c r="C254" i="2"/>
  <c r="G254" i="2"/>
  <c r="L254" i="2"/>
  <c r="C253" i="2"/>
  <c r="G253" i="2"/>
  <c r="L253" i="2"/>
  <c r="C252" i="2"/>
  <c r="G252" i="2"/>
  <c r="L252" i="2"/>
  <c r="C251" i="2"/>
  <c r="G251" i="2"/>
  <c r="L251" i="2"/>
  <c r="C250" i="2"/>
  <c r="G250" i="2"/>
  <c r="L250" i="2"/>
  <c r="L212" i="2"/>
  <c r="L213" i="2"/>
  <c r="L214" i="2"/>
  <c r="L215" i="2"/>
  <c r="L216" i="2"/>
  <c r="L217" i="2"/>
  <c r="L218" i="2"/>
  <c r="L219" i="2"/>
  <c r="C249" i="2"/>
  <c r="G249" i="2"/>
  <c r="L249" i="2"/>
  <c r="C248" i="2"/>
  <c r="G248" i="2"/>
  <c r="L248" i="2"/>
  <c r="C247" i="2"/>
  <c r="G247" i="2"/>
  <c r="L247" i="2"/>
  <c r="C246" i="2"/>
  <c r="G246" i="2"/>
  <c r="L246" i="2"/>
  <c r="C245" i="2"/>
  <c r="G245" i="2"/>
  <c r="L245" i="2"/>
  <c r="C244" i="2"/>
  <c r="G244" i="2"/>
  <c r="L244" i="2"/>
  <c r="C243" i="2"/>
  <c r="G243" i="2"/>
  <c r="L243" i="2"/>
  <c r="C242" i="2"/>
  <c r="G242" i="2"/>
  <c r="L242" i="2"/>
  <c r="C241" i="2"/>
  <c r="G241" i="2"/>
  <c r="L241" i="2"/>
  <c r="C240" i="2"/>
  <c r="G240" i="2"/>
  <c r="L240" i="2"/>
  <c r="C239" i="2"/>
  <c r="G239" i="2"/>
  <c r="L239" i="2"/>
  <c r="C238" i="2"/>
  <c r="G238" i="2"/>
  <c r="L238" i="2"/>
  <c r="C237" i="2"/>
  <c r="G237" i="2"/>
  <c r="L237" i="2"/>
  <c r="C236" i="2"/>
  <c r="G236" i="2"/>
  <c r="L236" i="2"/>
  <c r="C235" i="2"/>
  <c r="G235" i="2"/>
  <c r="L235" i="2"/>
  <c r="C234" i="2"/>
  <c r="G234" i="2"/>
  <c r="L234" i="2"/>
  <c r="C233" i="2"/>
  <c r="G233" i="2"/>
  <c r="L233" i="2"/>
  <c r="C232" i="2"/>
  <c r="G232" i="2"/>
  <c r="L232" i="2"/>
  <c r="C231" i="2"/>
  <c r="G231" i="2"/>
  <c r="L231" i="2"/>
  <c r="C230" i="2"/>
  <c r="G230" i="2"/>
  <c r="L230" i="2"/>
  <c r="C229" i="2"/>
  <c r="C228" i="2"/>
  <c r="G229" i="2"/>
  <c r="L229" i="2"/>
  <c r="G228" i="2"/>
  <c r="L228" i="2"/>
  <c r="C227" i="2"/>
  <c r="G227" i="2"/>
  <c r="L227" i="2"/>
  <c r="L220" i="2"/>
  <c r="L221" i="2"/>
  <c r="L222" i="2"/>
  <c r="L223" i="2"/>
  <c r="L224" i="2"/>
  <c r="L22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5" i="2"/>
  <c r="G226" i="2"/>
  <c r="L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C18" i="3"/>
  <c r="D18" i="3"/>
  <c r="E8" i="3"/>
  <c r="F8" i="3" s="1"/>
  <c r="E10" i="3"/>
  <c r="F10" i="3" s="1"/>
  <c r="E12" i="3"/>
  <c r="F12" i="3" s="1"/>
  <c r="E14" i="3"/>
  <c r="F14" i="3" s="1"/>
  <c r="E16" i="3"/>
  <c r="F16" i="3" s="1"/>
  <c r="E6" i="3"/>
  <c r="F6" i="3" s="1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F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F143" i="2"/>
  <c r="G142" i="2"/>
  <c r="G141" i="2"/>
  <c r="G140" i="2"/>
  <c r="G139" i="2"/>
  <c r="F79" i="1"/>
  <c r="G79" i="1"/>
  <c r="H79" i="1"/>
  <c r="G138" i="2"/>
  <c r="G137" i="2"/>
  <c r="G136" i="2"/>
  <c r="G135" i="2"/>
  <c r="G134" i="2"/>
  <c r="G133" i="2"/>
  <c r="G132" i="2"/>
  <c r="G131" i="2"/>
  <c r="F78" i="1"/>
  <c r="G78" i="1"/>
  <c r="H78" i="1"/>
  <c r="F129" i="2"/>
  <c r="G128" i="2"/>
  <c r="G127" i="2"/>
  <c r="G126" i="2"/>
  <c r="F77" i="1"/>
  <c r="G77" i="1"/>
  <c r="H77" i="1"/>
  <c r="G125" i="2"/>
  <c r="G124" i="2"/>
  <c r="G123" i="2"/>
  <c r="G122" i="2"/>
  <c r="G121" i="2"/>
  <c r="F119" i="2"/>
  <c r="G119" i="2" s="1"/>
  <c r="G118" i="2"/>
  <c r="G117" i="2"/>
  <c r="G76" i="1"/>
  <c r="H76" i="1"/>
  <c r="F76" i="1"/>
  <c r="F115" i="2"/>
  <c r="G115" i="2" s="1"/>
  <c r="F113" i="2"/>
  <c r="G113" i="2" s="1"/>
  <c r="D113" i="2"/>
  <c r="C113" i="2" s="1"/>
  <c r="G112" i="2"/>
  <c r="G111" i="2"/>
  <c r="G110" i="2"/>
  <c r="G75" i="1"/>
  <c r="H75" i="1"/>
  <c r="F75" i="1"/>
  <c r="G109" i="2"/>
  <c r="G108" i="2"/>
  <c r="G107" i="2"/>
  <c r="G106" i="2"/>
  <c r="G63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5" i="2"/>
  <c r="B85" i="1"/>
  <c r="B86" i="1" s="1"/>
  <c r="D85" i="1"/>
  <c r="D86" i="1" s="1"/>
  <c r="G74" i="1"/>
  <c r="H74" i="1"/>
  <c r="F74" i="1"/>
  <c r="H87" i="1"/>
  <c r="F73" i="1"/>
  <c r="G73" i="1"/>
  <c r="H73" i="1"/>
  <c r="F72" i="1"/>
  <c r="G72" i="1"/>
  <c r="H72" i="1"/>
  <c r="H71" i="1"/>
  <c r="G71" i="1"/>
  <c r="F71" i="1"/>
  <c r="H70" i="1"/>
  <c r="G70" i="1"/>
  <c r="F70" i="1"/>
  <c r="H69" i="1"/>
  <c r="G69" i="1"/>
  <c r="F69" i="1"/>
  <c r="H68" i="1"/>
  <c r="G68" i="1"/>
  <c r="F68" i="1"/>
  <c r="H67" i="1"/>
  <c r="G67" i="1"/>
  <c r="F67" i="1"/>
  <c r="G66" i="1"/>
  <c r="H66" i="1"/>
  <c r="F66" i="1"/>
  <c r="H65" i="1"/>
  <c r="G65" i="1"/>
  <c r="F65" i="1"/>
  <c r="F38" i="2"/>
  <c r="D38" i="2"/>
  <c r="C38" i="2" s="1"/>
  <c r="F64" i="1"/>
  <c r="G64" i="1"/>
  <c r="H64" i="1"/>
  <c r="F63" i="1"/>
  <c r="G63" i="1"/>
  <c r="H63" i="1"/>
  <c r="H62" i="1"/>
  <c r="G62" i="1"/>
  <c r="F62" i="1"/>
  <c r="F61" i="1"/>
  <c r="G61" i="1"/>
  <c r="H61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3" i="1"/>
  <c r="G59" i="1"/>
  <c r="G60" i="1"/>
  <c r="G58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3" i="1"/>
  <c r="K734" i="2" l="1"/>
  <c r="H734" i="2"/>
  <c r="I734" i="2" s="1"/>
  <c r="J734" i="2" s="1"/>
  <c r="N734" i="2"/>
  <c r="N733" i="2"/>
  <c r="K733" i="2"/>
  <c r="K731" i="2"/>
  <c r="H733" i="2"/>
  <c r="I733" i="2" s="1"/>
  <c r="J733" i="2" s="1"/>
  <c r="K732" i="2"/>
  <c r="H731" i="2"/>
  <c r="I731" i="2" s="1"/>
  <c r="J731" i="2" s="1"/>
  <c r="N730" i="2"/>
  <c r="H730" i="2"/>
  <c r="I730" i="2" s="1"/>
  <c r="J730" i="2" s="1"/>
  <c r="H732" i="2"/>
  <c r="I732" i="2" s="1"/>
  <c r="J732" i="2" s="1"/>
  <c r="N731" i="2"/>
  <c r="N732" i="2"/>
  <c r="K730" i="2"/>
  <c r="K729" i="2"/>
  <c r="H729" i="2"/>
  <c r="I729" i="2" s="1"/>
  <c r="J729" i="2" s="1"/>
  <c r="N729" i="2"/>
  <c r="N741" i="2"/>
  <c r="K728" i="2"/>
  <c r="H728" i="2"/>
  <c r="I728" i="2" s="1"/>
  <c r="J728" i="2" s="1"/>
  <c r="N728" i="2"/>
  <c r="K727" i="2"/>
  <c r="H727" i="2"/>
  <c r="I727" i="2" s="1"/>
  <c r="J727" i="2" s="1"/>
  <c r="N727" i="2"/>
  <c r="K726" i="2"/>
  <c r="N724" i="2"/>
  <c r="H726" i="2"/>
  <c r="I726" i="2" s="1"/>
  <c r="J726" i="2" s="1"/>
  <c r="N726" i="2"/>
  <c r="K724" i="2"/>
  <c r="K725" i="2"/>
  <c r="H724" i="2"/>
  <c r="I724" i="2" s="1"/>
  <c r="J724" i="2" s="1"/>
  <c r="N723" i="2"/>
  <c r="H723" i="2"/>
  <c r="I723" i="2" s="1"/>
  <c r="J723" i="2" s="1"/>
  <c r="H725" i="2"/>
  <c r="I725" i="2" s="1"/>
  <c r="J725" i="2" s="1"/>
  <c r="N725" i="2"/>
  <c r="K723" i="2"/>
  <c r="K722" i="2"/>
  <c r="H722" i="2"/>
  <c r="I722" i="2" s="1"/>
  <c r="J722" i="2" s="1"/>
  <c r="N721" i="2"/>
  <c r="H721" i="2"/>
  <c r="I721" i="2" s="1"/>
  <c r="J721" i="2" s="1"/>
  <c r="N722" i="2"/>
  <c r="K721" i="2"/>
  <c r="K718" i="2"/>
  <c r="K720" i="2"/>
  <c r="H717" i="2"/>
  <c r="I717" i="2" s="1"/>
  <c r="J717" i="2" s="1"/>
  <c r="N716" i="2"/>
  <c r="H720" i="2"/>
  <c r="I720" i="2" s="1"/>
  <c r="J720" i="2" s="1"/>
  <c r="N720" i="2"/>
  <c r="K719" i="2"/>
  <c r="H719" i="2"/>
  <c r="I719" i="2" s="1"/>
  <c r="J719" i="2" s="1"/>
  <c r="N719" i="2"/>
  <c r="K717" i="2"/>
  <c r="H716" i="2"/>
  <c r="I716" i="2" s="1"/>
  <c r="J716" i="2" s="1"/>
  <c r="H718" i="2"/>
  <c r="I718" i="2" s="1"/>
  <c r="J718" i="2" s="1"/>
  <c r="N717" i="2"/>
  <c r="N718" i="2"/>
  <c r="K716" i="2"/>
  <c r="N715" i="2"/>
  <c r="K715" i="2"/>
  <c r="H715" i="2"/>
  <c r="I715" i="2" s="1"/>
  <c r="J715" i="2" s="1"/>
  <c r="K714" i="2"/>
  <c r="H714" i="2"/>
  <c r="I714" i="2" s="1"/>
  <c r="J714" i="2" s="1"/>
  <c r="N714" i="2"/>
  <c r="K713" i="2"/>
  <c r="H713" i="2"/>
  <c r="I713" i="2" s="1"/>
  <c r="J713" i="2" s="1"/>
  <c r="N713" i="2"/>
  <c r="K712" i="2"/>
  <c r="H710" i="2"/>
  <c r="I710" i="2" s="1"/>
  <c r="J710" i="2" s="1"/>
  <c r="N709" i="2"/>
  <c r="H712" i="2"/>
  <c r="I712" i="2" s="1"/>
  <c r="J712" i="2" s="1"/>
  <c r="N712" i="2"/>
  <c r="H709" i="2"/>
  <c r="I709" i="2" s="1"/>
  <c r="J709" i="2" s="1"/>
  <c r="N711" i="2"/>
  <c r="N710" i="2"/>
  <c r="K709" i="2"/>
  <c r="K711" i="2"/>
  <c r="K710" i="2"/>
  <c r="H711" i="2"/>
  <c r="I711" i="2" s="1"/>
  <c r="J711" i="2" s="1"/>
  <c r="K706" i="2"/>
  <c r="N706" i="2"/>
  <c r="K708" i="2"/>
  <c r="H708" i="2"/>
  <c r="I708" i="2" s="1"/>
  <c r="J708" i="2" s="1"/>
  <c r="N708" i="2"/>
  <c r="K707" i="2"/>
  <c r="H707" i="2"/>
  <c r="I707" i="2" s="1"/>
  <c r="J707" i="2" s="1"/>
  <c r="N707" i="2"/>
  <c r="H706" i="2"/>
  <c r="I706" i="2" s="1"/>
  <c r="J706" i="2" s="1"/>
  <c r="K705" i="2"/>
  <c r="N704" i="2"/>
  <c r="H705" i="2"/>
  <c r="I705" i="2" s="1"/>
  <c r="J705" i="2" s="1"/>
  <c r="N705" i="2"/>
  <c r="K703" i="2"/>
  <c r="K704" i="2"/>
  <c r="H703" i="2"/>
  <c r="I703" i="2" s="1"/>
  <c r="J703" i="2" s="1"/>
  <c r="N702" i="2"/>
  <c r="H702" i="2"/>
  <c r="I702" i="2" s="1"/>
  <c r="J702" i="2" s="1"/>
  <c r="H704" i="2"/>
  <c r="I704" i="2" s="1"/>
  <c r="J704" i="2" s="1"/>
  <c r="N703" i="2"/>
  <c r="K702" i="2"/>
  <c r="N701" i="2"/>
  <c r="K701" i="2"/>
  <c r="H701" i="2"/>
  <c r="I701" i="2" s="1"/>
  <c r="J701" i="2" s="1"/>
  <c r="K700" i="2"/>
  <c r="H700" i="2"/>
  <c r="I700" i="2" s="1"/>
  <c r="J700" i="2" s="1"/>
  <c r="N700" i="2"/>
  <c r="K699" i="2"/>
  <c r="H699" i="2"/>
  <c r="I699" i="2" s="1"/>
  <c r="J699" i="2" s="1"/>
  <c r="N699" i="2"/>
  <c r="K698" i="2"/>
  <c r="H698" i="2"/>
  <c r="I698" i="2" s="1"/>
  <c r="J698" i="2" s="1"/>
  <c r="N698" i="2"/>
  <c r="K697" i="2"/>
  <c r="H697" i="2"/>
  <c r="I697" i="2" s="1"/>
  <c r="J697" i="2" s="1"/>
  <c r="N697" i="2"/>
  <c r="K696" i="2"/>
  <c r="H696" i="2"/>
  <c r="I696" i="2" s="1"/>
  <c r="J696" i="2" s="1"/>
  <c r="N696" i="2"/>
  <c r="N695" i="2"/>
  <c r="K695" i="2"/>
  <c r="H695" i="2"/>
  <c r="I695" i="2" s="1"/>
  <c r="J695" i="2" s="1"/>
  <c r="K694" i="2"/>
  <c r="K693" i="2"/>
  <c r="H694" i="2"/>
  <c r="I694" i="2" s="1"/>
  <c r="J694" i="2" s="1"/>
  <c r="N694" i="2"/>
  <c r="H693" i="2"/>
  <c r="I693" i="2" s="1"/>
  <c r="J693" i="2" s="1"/>
  <c r="N693" i="2"/>
  <c r="K692" i="2"/>
  <c r="H692" i="2"/>
  <c r="I692" i="2" s="1"/>
  <c r="J692" i="2" s="1"/>
  <c r="N692" i="2"/>
  <c r="K691" i="2"/>
  <c r="H691" i="2"/>
  <c r="I691" i="2" s="1"/>
  <c r="J691" i="2" s="1"/>
  <c r="N691" i="2"/>
  <c r="K690" i="2"/>
  <c r="H690" i="2"/>
  <c r="I690" i="2" s="1"/>
  <c r="J690" i="2" s="1"/>
  <c r="N690" i="2"/>
  <c r="K689" i="2"/>
  <c r="H689" i="2"/>
  <c r="I689" i="2" s="1"/>
  <c r="J689" i="2" s="1"/>
  <c r="N689" i="2"/>
  <c r="H688" i="2"/>
  <c r="I688" i="2" s="1"/>
  <c r="J688" i="2" s="1"/>
  <c r="N687" i="2"/>
  <c r="N688" i="2"/>
  <c r="K687" i="2"/>
  <c r="K688" i="2"/>
  <c r="H687" i="2"/>
  <c r="I687" i="2" s="1"/>
  <c r="J687" i="2" s="1"/>
  <c r="K686" i="2"/>
  <c r="H686" i="2"/>
  <c r="I686" i="2" s="1"/>
  <c r="J686" i="2" s="1"/>
  <c r="N686" i="2"/>
  <c r="K685" i="2"/>
  <c r="H685" i="2"/>
  <c r="I685" i="2" s="1"/>
  <c r="J685" i="2" s="1"/>
  <c r="N685" i="2"/>
  <c r="K684" i="2"/>
  <c r="H684" i="2"/>
  <c r="I684" i="2" s="1"/>
  <c r="J684" i="2" s="1"/>
  <c r="N684" i="2"/>
  <c r="K683" i="2"/>
  <c r="H683" i="2"/>
  <c r="I683" i="2" s="1"/>
  <c r="J683" i="2" s="1"/>
  <c r="N683" i="2"/>
  <c r="K682" i="2"/>
  <c r="H682" i="2"/>
  <c r="I682" i="2" s="1"/>
  <c r="J682" i="2" s="1"/>
  <c r="N682" i="2"/>
  <c r="H680" i="2"/>
  <c r="I680" i="2" s="1"/>
  <c r="J680" i="2" s="1"/>
  <c r="N681" i="2"/>
  <c r="N680" i="2"/>
  <c r="K681" i="2"/>
  <c r="K680" i="2"/>
  <c r="H681" i="2"/>
  <c r="I681" i="2" s="1"/>
  <c r="J681" i="2" s="1"/>
  <c r="G662" i="2"/>
  <c r="K679" i="2"/>
  <c r="H679" i="2"/>
  <c r="I679" i="2" s="1"/>
  <c r="J679" i="2" s="1"/>
  <c r="N679" i="2"/>
  <c r="K678" i="2"/>
  <c r="H678" i="2"/>
  <c r="I678" i="2" s="1"/>
  <c r="J678" i="2" s="1"/>
  <c r="N678" i="2"/>
  <c r="H677" i="2"/>
  <c r="I677" i="2" s="1"/>
  <c r="J677" i="2" s="1"/>
  <c r="K677" i="2"/>
  <c r="N677" i="2"/>
  <c r="K676" i="2"/>
  <c r="H676" i="2"/>
  <c r="I676" i="2" s="1"/>
  <c r="J676" i="2" s="1"/>
  <c r="N676" i="2"/>
  <c r="K675" i="2"/>
  <c r="H675" i="2"/>
  <c r="I675" i="2" s="1"/>
  <c r="J675" i="2" s="1"/>
  <c r="N675" i="2"/>
  <c r="N674" i="2"/>
  <c r="K674" i="2"/>
  <c r="H674" i="2"/>
  <c r="I674" i="2" s="1"/>
  <c r="J674" i="2" s="1"/>
  <c r="K673" i="2"/>
  <c r="H673" i="2"/>
  <c r="I673" i="2" s="1"/>
  <c r="J673" i="2" s="1"/>
  <c r="N673" i="2"/>
  <c r="K672" i="2"/>
  <c r="H672" i="2"/>
  <c r="I672" i="2" s="1"/>
  <c r="J672" i="2" s="1"/>
  <c r="N672" i="2"/>
  <c r="K671" i="2"/>
  <c r="H671" i="2"/>
  <c r="I671" i="2" s="1"/>
  <c r="J671" i="2" s="1"/>
  <c r="N671" i="2"/>
  <c r="H670" i="2"/>
  <c r="I670" i="2" s="1"/>
  <c r="J670" i="2" s="1"/>
  <c r="K670" i="2"/>
  <c r="N670" i="2"/>
  <c r="K669" i="2"/>
  <c r="H669" i="2"/>
  <c r="I669" i="2" s="1"/>
  <c r="J669" i="2" s="1"/>
  <c r="N669" i="2"/>
  <c r="K668" i="2"/>
  <c r="H668" i="2"/>
  <c r="I668" i="2" s="1"/>
  <c r="J668" i="2" s="1"/>
  <c r="N668" i="2"/>
  <c r="C662" i="2"/>
  <c r="L668" i="2"/>
  <c r="N667" i="2"/>
  <c r="K667" i="2"/>
  <c r="H667" i="2"/>
  <c r="I667" i="2" s="1"/>
  <c r="J667" i="2" s="1"/>
  <c r="K666" i="2"/>
  <c r="H666" i="2"/>
  <c r="I666" i="2" s="1"/>
  <c r="J666" i="2" s="1"/>
  <c r="N666" i="2"/>
  <c r="K665" i="2"/>
  <c r="H665" i="2"/>
  <c r="I665" i="2" s="1"/>
  <c r="J665" i="2" s="1"/>
  <c r="N665" i="2"/>
  <c r="K664" i="2"/>
  <c r="H664" i="2"/>
  <c r="I664" i="2" s="1"/>
  <c r="J664" i="2" s="1"/>
  <c r="N664" i="2"/>
  <c r="K663" i="2"/>
  <c r="H663" i="2"/>
  <c r="I663" i="2" s="1"/>
  <c r="J663" i="2" s="1"/>
  <c r="N663" i="2"/>
  <c r="H662" i="2"/>
  <c r="I662" i="2" s="1"/>
  <c r="J662" i="2" s="1"/>
  <c r="K662" i="2"/>
  <c r="N661" i="2"/>
  <c r="N662" i="2"/>
  <c r="H661" i="2"/>
  <c r="I661" i="2" s="1"/>
  <c r="J661" i="2" s="1"/>
  <c r="L661" i="2"/>
  <c r="K661" i="2"/>
  <c r="K660" i="2"/>
  <c r="H660" i="2"/>
  <c r="I660" i="2" s="1"/>
  <c r="J660" i="2" s="1"/>
  <c r="N660" i="2"/>
  <c r="K656" i="2"/>
  <c r="N659" i="2"/>
  <c r="K659" i="2"/>
  <c r="H659" i="2"/>
  <c r="I659" i="2" s="1"/>
  <c r="J659" i="2" s="1"/>
  <c r="K658" i="2"/>
  <c r="K657" i="2"/>
  <c r="H658" i="2"/>
  <c r="I658" i="2" s="1"/>
  <c r="J658" i="2" s="1"/>
  <c r="H657" i="2"/>
  <c r="I657" i="2" s="1"/>
  <c r="J657" i="2" s="1"/>
  <c r="N658" i="2"/>
  <c r="N657" i="2"/>
  <c r="H582" i="2"/>
  <c r="H656" i="2"/>
  <c r="I656" i="2" s="1"/>
  <c r="J656" i="2" s="1"/>
  <c r="N656" i="2"/>
  <c r="K655" i="2"/>
  <c r="H655" i="2"/>
  <c r="I655" i="2" s="1"/>
  <c r="J655" i="2" s="1"/>
  <c r="N655" i="2"/>
  <c r="K654" i="2"/>
  <c r="H654" i="2"/>
  <c r="I654" i="2" s="1"/>
  <c r="J654" i="2" s="1"/>
  <c r="N654" i="2"/>
  <c r="K652" i="2"/>
  <c r="H652" i="2"/>
  <c r="I652" i="2" s="1"/>
  <c r="J652" i="2" s="1"/>
  <c r="N653" i="2"/>
  <c r="N652" i="2"/>
  <c r="K653" i="2"/>
  <c r="H651" i="2"/>
  <c r="I651" i="2" s="1"/>
  <c r="J651" i="2" s="1"/>
  <c r="N651" i="2"/>
  <c r="H650" i="2"/>
  <c r="I650" i="2" s="1"/>
  <c r="J650" i="2" s="1"/>
  <c r="N650" i="2"/>
  <c r="N648" i="2"/>
  <c r="H649" i="2"/>
  <c r="I649" i="2" s="1"/>
  <c r="J649" i="2" s="1"/>
  <c r="N649" i="2"/>
  <c r="H648" i="2"/>
  <c r="I648" i="2" s="1"/>
  <c r="J648" i="2" s="1"/>
  <c r="G649" i="2"/>
  <c r="N647" i="2"/>
  <c r="H647" i="2"/>
  <c r="I647" i="2" s="1"/>
  <c r="J647" i="2" s="1"/>
  <c r="H646" i="2"/>
  <c r="I646" i="2" s="1"/>
  <c r="J646" i="2" s="1"/>
  <c r="N646" i="2"/>
  <c r="H645" i="2"/>
  <c r="I645" i="2" s="1"/>
  <c r="J645" i="2" s="1"/>
  <c r="N645" i="2"/>
  <c r="K643" i="2"/>
  <c r="H643" i="2"/>
  <c r="I643" i="2" s="1"/>
  <c r="J643" i="2" s="1"/>
  <c r="N643" i="2"/>
  <c r="K642" i="2"/>
  <c r="N580" i="2"/>
  <c r="H642" i="2"/>
  <c r="I642" i="2" s="1"/>
  <c r="J642" i="2" s="1"/>
  <c r="N642" i="2"/>
  <c r="N641" i="2"/>
  <c r="N516" i="2"/>
  <c r="K641" i="2"/>
  <c r="H641" i="2"/>
  <c r="I641" i="2" s="1"/>
  <c r="J641" i="2" s="1"/>
  <c r="K640" i="2"/>
  <c r="H640" i="2"/>
  <c r="I640" i="2" s="1"/>
  <c r="J640" i="2" s="1"/>
  <c r="N640" i="2"/>
  <c r="H615" i="2"/>
  <c r="K639" i="2"/>
  <c r="H639" i="2"/>
  <c r="I639" i="2" s="1"/>
  <c r="J639" i="2" s="1"/>
  <c r="N639" i="2"/>
  <c r="H535" i="2"/>
  <c r="K638" i="2"/>
  <c r="H638" i="2"/>
  <c r="I638" i="2" s="1"/>
  <c r="J638" i="2" s="1"/>
  <c r="N638" i="2"/>
  <c r="K590" i="2"/>
  <c r="K637" i="2"/>
  <c r="H637" i="2"/>
  <c r="I637" i="2" s="1"/>
  <c r="J637" i="2" s="1"/>
  <c r="N637" i="2"/>
  <c r="K526" i="2"/>
  <c r="K636" i="2"/>
  <c r="N630" i="2"/>
  <c r="H636" i="2"/>
  <c r="I636" i="2" s="1"/>
  <c r="J636" i="2" s="1"/>
  <c r="N636" i="2"/>
  <c r="K630" i="2"/>
  <c r="K635" i="2"/>
  <c r="H635" i="2"/>
  <c r="I635" i="2" s="1"/>
  <c r="J635" i="2" s="1"/>
  <c r="N635" i="2"/>
  <c r="H633" i="2"/>
  <c r="I633" i="2" s="1"/>
  <c r="J633" i="2" s="1"/>
  <c r="N634" i="2"/>
  <c r="H631" i="2"/>
  <c r="I631" i="2" s="1"/>
  <c r="J631" i="2" s="1"/>
  <c r="N633" i="2"/>
  <c r="K634" i="2"/>
  <c r="K633" i="2"/>
  <c r="H634" i="2"/>
  <c r="I634" i="2" s="1"/>
  <c r="J634" i="2" s="1"/>
  <c r="K632" i="2"/>
  <c r="N532" i="2"/>
  <c r="H519" i="2"/>
  <c r="N510" i="2"/>
  <c r="H630" i="2"/>
  <c r="I630" i="2" s="1"/>
  <c r="J630" i="2" s="1"/>
  <c r="K631" i="2"/>
  <c r="H632" i="2"/>
  <c r="I632" i="2" s="1"/>
  <c r="J632" i="2" s="1"/>
  <c r="N632" i="2"/>
  <c r="H599" i="2"/>
  <c r="K574" i="2"/>
  <c r="N564" i="2"/>
  <c r="K629" i="2"/>
  <c r="H629" i="2"/>
  <c r="I629" i="2" s="1"/>
  <c r="J629" i="2" s="1"/>
  <c r="H567" i="2"/>
  <c r="K622" i="2"/>
  <c r="K558" i="2"/>
  <c r="N612" i="2"/>
  <c r="N548" i="2"/>
  <c r="N629" i="2"/>
  <c r="H551" i="2"/>
  <c r="K606" i="2"/>
  <c r="K542" i="2"/>
  <c r="N596" i="2"/>
  <c r="G332" i="2"/>
  <c r="H332" i="2"/>
  <c r="G579" i="2"/>
  <c r="H578" i="2"/>
  <c r="N228" i="2"/>
  <c r="N232" i="2"/>
  <c r="N236" i="2"/>
  <c r="N240" i="2"/>
  <c r="N244" i="2"/>
  <c r="N248" i="2"/>
  <c r="N252" i="2"/>
  <c r="N256" i="2"/>
  <c r="N260" i="2"/>
  <c r="N264" i="2"/>
  <c r="N268" i="2"/>
  <c r="N272" i="2"/>
  <c r="N276" i="2"/>
  <c r="N280" i="2"/>
  <c r="N284" i="2"/>
  <c r="N288" i="2"/>
  <c r="N292" i="2"/>
  <c r="N296" i="2"/>
  <c r="N300" i="2"/>
  <c r="N304" i="2"/>
  <c r="N308" i="2"/>
  <c r="N312" i="2"/>
  <c r="N316" i="2"/>
  <c r="N320" i="2"/>
  <c r="N324" i="2"/>
  <c r="N328" i="2"/>
  <c r="N332" i="2"/>
  <c r="N336" i="2"/>
  <c r="N340" i="2"/>
  <c r="N344" i="2"/>
  <c r="N348" i="2"/>
  <c r="N352" i="2"/>
  <c r="N356" i="2"/>
  <c r="N360" i="2"/>
  <c r="N364" i="2"/>
  <c r="N368" i="2"/>
  <c r="N372" i="2"/>
  <c r="N376" i="2"/>
  <c r="N380" i="2"/>
  <c r="N384" i="2"/>
  <c r="N388" i="2"/>
  <c r="N392" i="2"/>
  <c r="N396" i="2"/>
  <c r="N400" i="2"/>
  <c r="N404" i="2"/>
  <c r="N408" i="2"/>
  <c r="N412" i="2"/>
  <c r="N416" i="2"/>
  <c r="N420" i="2"/>
  <c r="N424" i="2"/>
  <c r="N428" i="2"/>
  <c r="N432" i="2"/>
  <c r="N436" i="2"/>
  <c r="N440" i="2"/>
  <c r="N444" i="2"/>
  <c r="N448" i="2"/>
  <c r="N452" i="2"/>
  <c r="N456" i="2"/>
  <c r="N460" i="2"/>
  <c r="N464" i="2"/>
  <c r="N468" i="2"/>
  <c r="N472" i="2"/>
  <c r="N476" i="2"/>
  <c r="N480" i="2"/>
  <c r="N484" i="2"/>
  <c r="N488" i="2"/>
  <c r="N492" i="2"/>
  <c r="N496" i="2"/>
  <c r="N500" i="2"/>
  <c r="N504" i="2"/>
  <c r="N508" i="2"/>
  <c r="K202" i="2"/>
  <c r="K206" i="2"/>
  <c r="K210" i="2"/>
  <c r="K214" i="2"/>
  <c r="K218" i="2"/>
  <c r="K222" i="2"/>
  <c r="K226" i="2"/>
  <c r="K230" i="2"/>
  <c r="K234" i="2"/>
  <c r="K238" i="2"/>
  <c r="K242" i="2"/>
  <c r="K246" i="2"/>
  <c r="K250" i="2"/>
  <c r="K254" i="2"/>
  <c r="N628" i="2"/>
  <c r="H628" i="2"/>
  <c r="I628" i="2" s="1"/>
  <c r="J628" i="2" s="1"/>
  <c r="N230" i="2"/>
  <c r="N234" i="2"/>
  <c r="N238" i="2"/>
  <c r="N242" i="2"/>
  <c r="N246" i="2"/>
  <c r="N250" i="2"/>
  <c r="N254" i="2"/>
  <c r="N258" i="2"/>
  <c r="N262" i="2"/>
  <c r="N266" i="2"/>
  <c r="N270" i="2"/>
  <c r="N274" i="2"/>
  <c r="N278" i="2"/>
  <c r="N282" i="2"/>
  <c r="N286" i="2"/>
  <c r="N290" i="2"/>
  <c r="N294" i="2"/>
  <c r="N298" i="2"/>
  <c r="N302" i="2"/>
  <c r="N306" i="2"/>
  <c r="N310" i="2"/>
  <c r="N314" i="2"/>
  <c r="N318" i="2"/>
  <c r="N322" i="2"/>
  <c r="N326" i="2"/>
  <c r="N330" i="2"/>
  <c r="N334" i="2"/>
  <c r="N338" i="2"/>
  <c r="N342" i="2"/>
  <c r="N346" i="2"/>
  <c r="N350" i="2"/>
  <c r="N354" i="2"/>
  <c r="N358" i="2"/>
  <c r="N362" i="2"/>
  <c r="N366" i="2"/>
  <c r="N370" i="2"/>
  <c r="N374" i="2"/>
  <c r="N378" i="2"/>
  <c r="N382" i="2"/>
  <c r="N386" i="2"/>
  <c r="N390" i="2"/>
  <c r="N394" i="2"/>
  <c r="N398" i="2"/>
  <c r="N402" i="2"/>
  <c r="N406" i="2"/>
  <c r="N410" i="2"/>
  <c r="N414" i="2"/>
  <c r="N418" i="2"/>
  <c r="N422" i="2"/>
  <c r="N426" i="2"/>
  <c r="N430" i="2"/>
  <c r="N434" i="2"/>
  <c r="N438" i="2"/>
  <c r="N442" i="2"/>
  <c r="N446" i="2"/>
  <c r="N450" i="2"/>
  <c r="N454" i="2"/>
  <c r="N458" i="2"/>
  <c r="N462" i="2"/>
  <c r="N466" i="2"/>
  <c r="N470" i="2"/>
  <c r="N474" i="2"/>
  <c r="N478" i="2"/>
  <c r="N482" i="2"/>
  <c r="N486" i="2"/>
  <c r="N490" i="2"/>
  <c r="N494" i="2"/>
  <c r="N498" i="2"/>
  <c r="N502" i="2"/>
  <c r="N506" i="2"/>
  <c r="K200" i="2"/>
  <c r="K204" i="2"/>
  <c r="K208" i="2"/>
  <c r="K212" i="2"/>
  <c r="K216" i="2"/>
  <c r="K220" i="2"/>
  <c r="K224" i="2"/>
  <c r="K228" i="2"/>
  <c r="K232" i="2"/>
  <c r="K236" i="2"/>
  <c r="K240" i="2"/>
  <c r="K244" i="2"/>
  <c r="K248" i="2"/>
  <c r="K252" i="2"/>
  <c r="K628" i="2"/>
  <c r="D738" i="2"/>
  <c r="N231" i="2"/>
  <c r="N235" i="2"/>
  <c r="N239" i="2"/>
  <c r="N243" i="2"/>
  <c r="N247" i="2"/>
  <c r="N251" i="2"/>
  <c r="N255" i="2"/>
  <c r="N259" i="2"/>
  <c r="N263" i="2"/>
  <c r="N267" i="2"/>
  <c r="N271" i="2"/>
  <c r="N275" i="2"/>
  <c r="N279" i="2"/>
  <c r="N283" i="2"/>
  <c r="N287" i="2"/>
  <c r="N291" i="2"/>
  <c r="N295" i="2"/>
  <c r="N299" i="2"/>
  <c r="N303" i="2"/>
  <c r="N307" i="2"/>
  <c r="N311" i="2"/>
  <c r="N315" i="2"/>
  <c r="N319" i="2"/>
  <c r="N323" i="2"/>
  <c r="N327" i="2"/>
  <c r="N331" i="2"/>
  <c r="N335" i="2"/>
  <c r="N339" i="2"/>
  <c r="N343" i="2"/>
  <c r="N347" i="2"/>
  <c r="N351" i="2"/>
  <c r="N355" i="2"/>
  <c r="N359" i="2"/>
  <c r="N363" i="2"/>
  <c r="N229" i="2"/>
  <c r="N245" i="2"/>
  <c r="N261" i="2"/>
  <c r="N277" i="2"/>
  <c r="N293" i="2"/>
  <c r="N309" i="2"/>
  <c r="N325" i="2"/>
  <c r="N341" i="2"/>
  <c r="N357" i="2"/>
  <c r="N369" i="2"/>
  <c r="N377" i="2"/>
  <c r="N385" i="2"/>
  <c r="N393" i="2"/>
  <c r="N401" i="2"/>
  <c r="N409" i="2"/>
  <c r="N417" i="2"/>
  <c r="N425" i="2"/>
  <c r="N433" i="2"/>
  <c r="N441" i="2"/>
  <c r="N449" i="2"/>
  <c r="N457" i="2"/>
  <c r="N465" i="2"/>
  <c r="N473" i="2"/>
  <c r="N481" i="2"/>
  <c r="N489" i="2"/>
  <c r="N497" i="2"/>
  <c r="N505" i="2"/>
  <c r="K203" i="2"/>
  <c r="K211" i="2"/>
  <c r="K219" i="2"/>
  <c r="K227" i="2"/>
  <c r="K235" i="2"/>
  <c r="K243" i="2"/>
  <c r="K251" i="2"/>
  <c r="K257" i="2"/>
  <c r="K261" i="2"/>
  <c r="K265" i="2"/>
  <c r="K269" i="2"/>
  <c r="K273" i="2"/>
  <c r="K277" i="2"/>
  <c r="K281" i="2"/>
  <c r="K285" i="2"/>
  <c r="K289" i="2"/>
  <c r="K293" i="2"/>
  <c r="K297" i="2"/>
  <c r="K301" i="2"/>
  <c r="K305" i="2"/>
  <c r="K313" i="2"/>
  <c r="K317" i="2"/>
  <c r="K321" i="2"/>
  <c r="K325" i="2"/>
  <c r="K329" i="2"/>
  <c r="K333" i="2"/>
  <c r="K337" i="2"/>
  <c r="K341" i="2"/>
  <c r="K345" i="2"/>
  <c r="K349" i="2"/>
  <c r="K353" i="2"/>
  <c r="K357" i="2"/>
  <c r="K361" i="2"/>
  <c r="K365" i="2"/>
  <c r="K369" i="2"/>
  <c r="K373" i="2"/>
  <c r="K377" i="2"/>
  <c r="K381" i="2"/>
  <c r="K385" i="2"/>
  <c r="K389" i="2"/>
  <c r="K393" i="2"/>
  <c r="K397" i="2"/>
  <c r="K401" i="2"/>
  <c r="K405" i="2"/>
  <c r="K409" i="2"/>
  <c r="K413" i="2"/>
  <c r="K417" i="2"/>
  <c r="K421" i="2"/>
  <c r="K425" i="2"/>
  <c r="K429" i="2"/>
  <c r="K433" i="2"/>
  <c r="K437" i="2"/>
  <c r="K441" i="2"/>
  <c r="K445" i="2"/>
  <c r="K449" i="2"/>
  <c r="K453" i="2"/>
  <c r="K457" i="2"/>
  <c r="N233" i="2"/>
  <c r="N249" i="2"/>
  <c r="N265" i="2"/>
  <c r="N281" i="2"/>
  <c r="N297" i="2"/>
  <c r="N313" i="2"/>
  <c r="N329" i="2"/>
  <c r="N345" i="2"/>
  <c r="N361" i="2"/>
  <c r="N371" i="2"/>
  <c r="N379" i="2"/>
  <c r="N387" i="2"/>
  <c r="N395" i="2"/>
  <c r="N403" i="2"/>
  <c r="N411" i="2"/>
  <c r="N419" i="2"/>
  <c r="N427" i="2"/>
  <c r="N435" i="2"/>
  <c r="N443" i="2"/>
  <c r="N451" i="2"/>
  <c r="N459" i="2"/>
  <c r="N467" i="2"/>
  <c r="N475" i="2"/>
  <c r="N483" i="2"/>
  <c r="N491" i="2"/>
  <c r="N499" i="2"/>
  <c r="N507" i="2"/>
  <c r="K205" i="2"/>
  <c r="K213" i="2"/>
  <c r="K221" i="2"/>
  <c r="K229" i="2"/>
  <c r="K237" i="2"/>
  <c r="K245" i="2"/>
  <c r="K253" i="2"/>
  <c r="K258" i="2"/>
  <c r="K262" i="2"/>
  <c r="K266" i="2"/>
  <c r="K270" i="2"/>
  <c r="K274" i="2"/>
  <c r="K278" i="2"/>
  <c r="K282" i="2"/>
  <c r="K286" i="2"/>
  <c r="K290" i="2"/>
  <c r="K294" i="2"/>
  <c r="K298" i="2"/>
  <c r="K306" i="2"/>
  <c r="K310" i="2"/>
  <c r="K314" i="2"/>
  <c r="K318" i="2"/>
  <c r="K322" i="2"/>
  <c r="K330" i="2"/>
  <c r="K334" i="2"/>
  <c r="K338" i="2"/>
  <c r="K342" i="2"/>
  <c r="K346" i="2"/>
  <c r="K350" i="2"/>
  <c r="K354" i="2"/>
  <c r="K358" i="2"/>
  <c r="K362" i="2"/>
  <c r="K366" i="2"/>
  <c r="K370" i="2"/>
  <c r="K374" i="2"/>
  <c r="K378" i="2"/>
  <c r="K382" i="2"/>
  <c r="K386" i="2"/>
  <c r="K390" i="2"/>
  <c r="K394" i="2"/>
  <c r="K398" i="2"/>
  <c r="K402" i="2"/>
  <c r="K406" i="2"/>
  <c r="K410" i="2"/>
  <c r="K414" i="2"/>
  <c r="K418" i="2"/>
  <c r="K426" i="2"/>
  <c r="K430" i="2"/>
  <c r="K434" i="2"/>
  <c r="K438" i="2"/>
  <c r="K442" i="2"/>
  <c r="K446" i="2"/>
  <c r="K450" i="2"/>
  <c r="K454" i="2"/>
  <c r="K458" i="2"/>
  <c r="N237" i="2"/>
  <c r="N253" i="2"/>
  <c r="N269" i="2"/>
  <c r="N285" i="2"/>
  <c r="N301" i="2"/>
  <c r="N317" i="2"/>
  <c r="N333" i="2"/>
  <c r="N349" i="2"/>
  <c r="N365" i="2"/>
  <c r="N373" i="2"/>
  <c r="N381" i="2"/>
  <c r="N389" i="2"/>
  <c r="N397" i="2"/>
  <c r="N405" i="2"/>
  <c r="N413" i="2"/>
  <c r="N421" i="2"/>
  <c r="N429" i="2"/>
  <c r="N437" i="2"/>
  <c r="N445" i="2"/>
  <c r="N453" i="2"/>
  <c r="N461" i="2"/>
  <c r="N469" i="2"/>
  <c r="N477" i="2"/>
  <c r="N485" i="2"/>
  <c r="N493" i="2"/>
  <c r="N501" i="2"/>
  <c r="N227" i="2"/>
  <c r="K207" i="2"/>
  <c r="K215" i="2"/>
  <c r="K223" i="2"/>
  <c r="K231" i="2"/>
  <c r="K239" i="2"/>
  <c r="K247" i="2"/>
  <c r="K255" i="2"/>
  <c r="K259" i="2"/>
  <c r="K263" i="2"/>
  <c r="K267" i="2"/>
  <c r="K271" i="2"/>
  <c r="K275" i="2"/>
  <c r="K279" i="2"/>
  <c r="K283" i="2"/>
  <c r="K287" i="2"/>
  <c r="K291" i="2"/>
  <c r="K295" i="2"/>
  <c r="K299" i="2"/>
  <c r="K303" i="2"/>
  <c r="K307" i="2"/>
  <c r="K311" i="2"/>
  <c r="K315" i="2"/>
  <c r="K323" i="2"/>
  <c r="K327" i="2"/>
  <c r="K331" i="2"/>
  <c r="K335" i="2"/>
  <c r="K339" i="2"/>
  <c r="K343" i="2"/>
  <c r="K347" i="2"/>
  <c r="K351" i="2"/>
  <c r="K355" i="2"/>
  <c r="K359" i="2"/>
  <c r="K363" i="2"/>
  <c r="K367" i="2"/>
  <c r="K371" i="2"/>
  <c r="K375" i="2"/>
  <c r="K379" i="2"/>
  <c r="K383" i="2"/>
  <c r="K387" i="2"/>
  <c r="K391" i="2"/>
  <c r="K395" i="2"/>
  <c r="K399" i="2"/>
  <c r="K403" i="2"/>
  <c r="K407" i="2"/>
  <c r="K411" i="2"/>
  <c r="K419" i="2"/>
  <c r="K423" i="2"/>
  <c r="K427" i="2"/>
  <c r="K431" i="2"/>
  <c r="K435" i="2"/>
  <c r="K439" i="2"/>
  <c r="K443" i="2"/>
  <c r="K447" i="2"/>
  <c r="K451" i="2"/>
  <c r="K455" i="2"/>
  <c r="K459" i="2"/>
  <c r="K463" i="2"/>
  <c r="K467" i="2"/>
  <c r="K471" i="2"/>
  <c r="K475" i="2"/>
  <c r="K479" i="2"/>
  <c r="K483" i="2"/>
  <c r="K487" i="2"/>
  <c r="K491" i="2"/>
  <c r="K495" i="2"/>
  <c r="K499" i="2"/>
  <c r="K503" i="2"/>
  <c r="K507" i="2"/>
  <c r="K197" i="2"/>
  <c r="H239" i="2"/>
  <c r="I239" i="2" s="1"/>
  <c r="H243" i="2"/>
  <c r="I243" i="2" s="1"/>
  <c r="H247" i="2"/>
  <c r="I247" i="2" s="1"/>
  <c r="H251" i="2"/>
  <c r="I251" i="2" s="1"/>
  <c r="H255" i="2"/>
  <c r="I255" i="2" s="1"/>
  <c r="H259" i="2"/>
  <c r="N241" i="2"/>
  <c r="N305" i="2"/>
  <c r="N367" i="2"/>
  <c r="N399" i="2"/>
  <c r="N431" i="2"/>
  <c r="N463" i="2"/>
  <c r="N495" i="2"/>
  <c r="K217" i="2"/>
  <c r="K249" i="2"/>
  <c r="K268" i="2"/>
  <c r="K284" i="2"/>
  <c r="K300" i="2"/>
  <c r="K316" i="2"/>
  <c r="K332" i="2"/>
  <c r="K348" i="2"/>
  <c r="K364" i="2"/>
  <c r="K380" i="2"/>
  <c r="K396" i="2"/>
  <c r="K412" i="2"/>
  <c r="K428" i="2"/>
  <c r="K444" i="2"/>
  <c r="K460" i="2"/>
  <c r="K465" i="2"/>
  <c r="K470" i="2"/>
  <c r="K476" i="2"/>
  <c r="K481" i="2"/>
  <c r="K486" i="2"/>
  <c r="K492" i="2"/>
  <c r="K497" i="2"/>
  <c r="K502" i="2"/>
  <c r="K508" i="2"/>
  <c r="H237" i="2"/>
  <c r="I237" i="2" s="1"/>
  <c r="H242" i="2"/>
  <c r="I242" i="2" s="1"/>
  <c r="H248" i="2"/>
  <c r="I248" i="2" s="1"/>
  <c r="H253" i="2"/>
  <c r="I253" i="2" s="1"/>
  <c r="H258" i="2"/>
  <c r="I258" i="2" s="1"/>
  <c r="H263" i="2"/>
  <c r="H267" i="2"/>
  <c r="H271" i="2"/>
  <c r="H275" i="2"/>
  <c r="H279" i="2"/>
  <c r="H283" i="2"/>
  <c r="H287" i="2"/>
  <c r="H291" i="2"/>
  <c r="H295" i="2"/>
  <c r="H299" i="2"/>
  <c r="H303" i="2"/>
  <c r="H307" i="2"/>
  <c r="H311" i="2"/>
  <c r="H315" i="2"/>
  <c r="H323" i="2"/>
  <c r="H327" i="2"/>
  <c r="H331" i="2"/>
  <c r="H335" i="2"/>
  <c r="H339" i="2"/>
  <c r="H343" i="2"/>
  <c r="H347" i="2"/>
  <c r="H351" i="2"/>
  <c r="H355" i="2"/>
  <c r="H359" i="2"/>
  <c r="H363" i="2"/>
  <c r="H367" i="2"/>
  <c r="H371" i="2"/>
  <c r="H375" i="2"/>
  <c r="H379" i="2"/>
  <c r="H387" i="2"/>
  <c r="H391" i="2"/>
  <c r="H395" i="2"/>
  <c r="H399" i="2"/>
  <c r="H403" i="2"/>
  <c r="H407" i="2"/>
  <c r="H411" i="2"/>
  <c r="H415" i="2"/>
  <c r="H419" i="2"/>
  <c r="H423" i="2"/>
  <c r="H427" i="2"/>
  <c r="H431" i="2"/>
  <c r="H435" i="2"/>
  <c r="H439" i="2"/>
  <c r="H443" i="2"/>
  <c r="H447" i="2"/>
  <c r="H451" i="2"/>
  <c r="H455" i="2"/>
  <c r="N257" i="2"/>
  <c r="N321" i="2"/>
  <c r="N375" i="2"/>
  <c r="N407" i="2"/>
  <c r="N439" i="2"/>
  <c r="N471" i="2"/>
  <c r="N503" i="2"/>
  <c r="K225" i="2"/>
  <c r="K256" i="2"/>
  <c r="K272" i="2"/>
  <c r="K288" i="2"/>
  <c r="K304" i="2"/>
  <c r="K320" i="2"/>
  <c r="K336" i="2"/>
  <c r="K352" i="2"/>
  <c r="K368" i="2"/>
  <c r="K384" i="2"/>
  <c r="K400" i="2"/>
  <c r="K416" i="2"/>
  <c r="K432" i="2"/>
  <c r="K448" i="2"/>
  <c r="K461" i="2"/>
  <c r="K466" i="2"/>
  <c r="K472" i="2"/>
  <c r="K477" i="2"/>
  <c r="K482" i="2"/>
  <c r="K488" i="2"/>
  <c r="K493" i="2"/>
  <c r="K498" i="2"/>
  <c r="K504" i="2"/>
  <c r="K199" i="2"/>
  <c r="H238" i="2"/>
  <c r="I238" i="2" s="1"/>
  <c r="H244" i="2"/>
  <c r="I244" i="2" s="1"/>
  <c r="H249" i="2"/>
  <c r="I249" i="2" s="1"/>
  <c r="H254" i="2"/>
  <c r="I254" i="2" s="1"/>
  <c r="H260" i="2"/>
  <c r="H264" i="2"/>
  <c r="H268" i="2"/>
  <c r="H272" i="2"/>
  <c r="H276" i="2"/>
  <c r="H280" i="2"/>
  <c r="H284" i="2"/>
  <c r="H288" i="2"/>
  <c r="H292" i="2"/>
  <c r="H296" i="2"/>
  <c r="H300" i="2"/>
  <c r="H304" i="2"/>
  <c r="H308" i="2"/>
  <c r="H312" i="2"/>
  <c r="H316" i="2"/>
  <c r="H320" i="2"/>
  <c r="H324" i="2"/>
  <c r="H328" i="2"/>
  <c r="H336" i="2"/>
  <c r="H340" i="2"/>
  <c r="H344" i="2"/>
  <c r="H348" i="2"/>
  <c r="H352" i="2"/>
  <c r="H356" i="2"/>
  <c r="H360" i="2"/>
  <c r="H364" i="2"/>
  <c r="H368" i="2"/>
  <c r="H372" i="2"/>
  <c r="H376" i="2"/>
  <c r="H380" i="2"/>
  <c r="H384" i="2"/>
  <c r="H388" i="2"/>
  <c r="H392" i="2"/>
  <c r="H396" i="2"/>
  <c r="H400" i="2"/>
  <c r="H404" i="2"/>
  <c r="H408" i="2"/>
  <c r="H412" i="2"/>
  <c r="H416" i="2"/>
  <c r="H420" i="2"/>
  <c r="H424" i="2"/>
  <c r="H428" i="2"/>
  <c r="H432" i="2"/>
  <c r="H436" i="2"/>
  <c r="H440" i="2"/>
  <c r="H444" i="2"/>
  <c r="H448" i="2"/>
  <c r="H452" i="2"/>
  <c r="H456" i="2"/>
  <c r="H460" i="2"/>
  <c r="H464" i="2"/>
  <c r="H468" i="2"/>
  <c r="H472" i="2"/>
  <c r="H476" i="2"/>
  <c r="H480" i="2"/>
  <c r="H484" i="2"/>
  <c r="H488" i="2"/>
  <c r="H492" i="2"/>
  <c r="H496" i="2"/>
  <c r="N273" i="2"/>
  <c r="N337" i="2"/>
  <c r="N383" i="2"/>
  <c r="N415" i="2"/>
  <c r="N447" i="2"/>
  <c r="N479" i="2"/>
  <c r="K201" i="2"/>
  <c r="K233" i="2"/>
  <c r="K260" i="2"/>
  <c r="K276" i="2"/>
  <c r="K292" i="2"/>
  <c r="K308" i="2"/>
  <c r="K324" i="2"/>
  <c r="K340" i="2"/>
  <c r="K356" i="2"/>
  <c r="K372" i="2"/>
  <c r="K388" i="2"/>
  <c r="K404" i="2"/>
  <c r="K420" i="2"/>
  <c r="K436" i="2"/>
  <c r="K452" i="2"/>
  <c r="K462" i="2"/>
  <c r="K468" i="2"/>
  <c r="K473" i="2"/>
  <c r="K478" i="2"/>
  <c r="K484" i="2"/>
  <c r="K489" i="2"/>
  <c r="K494" i="2"/>
  <c r="K500" i="2"/>
  <c r="K505" i="2"/>
  <c r="K198" i="2"/>
  <c r="H240" i="2"/>
  <c r="I240" i="2" s="1"/>
  <c r="H245" i="2"/>
  <c r="I245" i="2" s="1"/>
  <c r="H250" i="2"/>
  <c r="I250" i="2" s="1"/>
  <c r="H256" i="2"/>
  <c r="I256" i="2" s="1"/>
  <c r="H261" i="2"/>
  <c r="H265" i="2"/>
  <c r="H269" i="2"/>
  <c r="H273" i="2"/>
  <c r="H277" i="2"/>
  <c r="H281" i="2"/>
  <c r="H285" i="2"/>
  <c r="H289" i="2"/>
  <c r="H293" i="2"/>
  <c r="H297" i="2"/>
  <c r="H301" i="2"/>
  <c r="H305" i="2"/>
  <c r="H309" i="2"/>
  <c r="H313" i="2"/>
  <c r="H317" i="2"/>
  <c r="H321" i="2"/>
  <c r="H325" i="2"/>
  <c r="H329" i="2"/>
  <c r="H333" i="2"/>
  <c r="H337" i="2"/>
  <c r="H341" i="2"/>
  <c r="H345" i="2"/>
  <c r="H349" i="2"/>
  <c r="H353" i="2"/>
  <c r="H357" i="2"/>
  <c r="H361" i="2"/>
  <c r="H365" i="2"/>
  <c r="H369" i="2"/>
  <c r="H373" i="2"/>
  <c r="H377" i="2"/>
  <c r="H381" i="2"/>
  <c r="H385" i="2"/>
  <c r="H389" i="2"/>
  <c r="H393" i="2"/>
  <c r="H397" i="2"/>
  <c r="H401" i="2"/>
  <c r="H405" i="2"/>
  <c r="H409" i="2"/>
  <c r="H413" i="2"/>
  <c r="H417" i="2"/>
  <c r="H421" i="2"/>
  <c r="H425" i="2"/>
  <c r="H429" i="2"/>
  <c r="H433" i="2"/>
  <c r="H437" i="2"/>
  <c r="H441" i="2"/>
  <c r="H445" i="2"/>
  <c r="H449" i="2"/>
  <c r="H453" i="2"/>
  <c r="H457" i="2"/>
  <c r="H461" i="2"/>
  <c r="H465" i="2"/>
  <c r="H469" i="2"/>
  <c r="H473" i="2"/>
  <c r="H477" i="2"/>
  <c r="H481" i="2"/>
  <c r="H485" i="2"/>
  <c r="H489" i="2"/>
  <c r="H493" i="2"/>
  <c r="N289" i="2"/>
  <c r="N455" i="2"/>
  <c r="K264" i="2"/>
  <c r="K328" i="2"/>
  <c r="K392" i="2"/>
  <c r="K456" i="2"/>
  <c r="K480" i="2"/>
  <c r="K501" i="2"/>
  <c r="H246" i="2"/>
  <c r="I246" i="2" s="1"/>
  <c r="H266" i="2"/>
  <c r="H282" i="2"/>
  <c r="H298" i="2"/>
  <c r="H314" i="2"/>
  <c r="H330" i="2"/>
  <c r="H346" i="2"/>
  <c r="H362" i="2"/>
  <c r="H378" i="2"/>
  <c r="H394" i="2"/>
  <c r="H410" i="2"/>
  <c r="H426" i="2"/>
  <c r="H442" i="2"/>
  <c r="H458" i="2"/>
  <c r="H466" i="2"/>
  <c r="H474" i="2"/>
  <c r="H482" i="2"/>
  <c r="H490" i="2"/>
  <c r="H497" i="2"/>
  <c r="H501" i="2"/>
  <c r="H505" i="2"/>
  <c r="N513" i="2"/>
  <c r="N517" i="2"/>
  <c r="N521" i="2"/>
  <c r="N525" i="2"/>
  <c r="N529" i="2"/>
  <c r="N533" i="2"/>
  <c r="N537" i="2"/>
  <c r="N541" i="2"/>
  <c r="N545" i="2"/>
  <c r="N549" i="2"/>
  <c r="N553" i="2"/>
  <c r="N557" i="2"/>
  <c r="N561" i="2"/>
  <c r="N565" i="2"/>
  <c r="N569" i="2"/>
  <c r="N573" i="2"/>
  <c r="N577" i="2"/>
  <c r="N581" i="2"/>
  <c r="N585" i="2"/>
  <c r="N589" i="2"/>
  <c r="N593" i="2"/>
  <c r="N597" i="2"/>
  <c r="N601" i="2"/>
  <c r="N605" i="2"/>
  <c r="N609" i="2"/>
  <c r="N613" i="2"/>
  <c r="N617" i="2"/>
  <c r="N621" i="2"/>
  <c r="N625" i="2"/>
  <c r="K511" i="2"/>
  <c r="K515" i="2"/>
  <c r="K519" i="2"/>
  <c r="K523" i="2"/>
  <c r="K527" i="2"/>
  <c r="K531" i="2"/>
  <c r="K535" i="2"/>
  <c r="K539" i="2"/>
  <c r="K543" i="2"/>
  <c r="K547" i="2"/>
  <c r="K551" i="2"/>
  <c r="K555" i="2"/>
  <c r="K559" i="2"/>
  <c r="K563" i="2"/>
  <c r="K567" i="2"/>
  <c r="K571" i="2"/>
  <c r="K575" i="2"/>
  <c r="K579" i="2"/>
  <c r="K583" i="2"/>
  <c r="K587" i="2"/>
  <c r="K591" i="2"/>
  <c r="K595" i="2"/>
  <c r="K599" i="2"/>
  <c r="K603" i="2"/>
  <c r="K607" i="2"/>
  <c r="K611" i="2"/>
  <c r="K615" i="2"/>
  <c r="K619" i="2"/>
  <c r="K623" i="2"/>
  <c r="K627" i="2"/>
  <c r="H512" i="2"/>
  <c r="H516" i="2"/>
  <c r="H520" i="2"/>
  <c r="H524" i="2"/>
  <c r="H528" i="2"/>
  <c r="H532" i="2"/>
  <c r="H536" i="2"/>
  <c r="H540" i="2"/>
  <c r="H544" i="2"/>
  <c r="H548" i="2"/>
  <c r="H552" i="2"/>
  <c r="H556" i="2"/>
  <c r="H560" i="2"/>
  <c r="H564" i="2"/>
  <c r="H568" i="2"/>
  <c r="H572" i="2"/>
  <c r="H576" i="2"/>
  <c r="H580" i="2"/>
  <c r="H596" i="2"/>
  <c r="H600" i="2"/>
  <c r="H604" i="2"/>
  <c r="H608" i="2"/>
  <c r="H612" i="2"/>
  <c r="H616" i="2"/>
  <c r="H620" i="2"/>
  <c r="H624" i="2"/>
  <c r="N353" i="2"/>
  <c r="N487" i="2"/>
  <c r="K280" i="2"/>
  <c r="K344" i="2"/>
  <c r="K408" i="2"/>
  <c r="K464" i="2"/>
  <c r="K485" i="2"/>
  <c r="K506" i="2"/>
  <c r="H252" i="2"/>
  <c r="I252" i="2" s="1"/>
  <c r="H270" i="2"/>
  <c r="H286" i="2"/>
  <c r="H318" i="2"/>
  <c r="H334" i="2"/>
  <c r="H350" i="2"/>
  <c r="H366" i="2"/>
  <c r="H382" i="2"/>
  <c r="H398" i="2"/>
  <c r="H414" i="2"/>
  <c r="H430" i="2"/>
  <c r="H446" i="2"/>
  <c r="H459" i="2"/>
  <c r="H467" i="2"/>
  <c r="H475" i="2"/>
  <c r="H483" i="2"/>
  <c r="H491" i="2"/>
  <c r="H498" i="2"/>
  <c r="H502" i="2"/>
  <c r="H506" i="2"/>
  <c r="N514" i="2"/>
  <c r="N518" i="2"/>
  <c r="N522" i="2"/>
  <c r="N526" i="2"/>
  <c r="N530" i="2"/>
  <c r="N534" i="2"/>
  <c r="N538" i="2"/>
  <c r="N542" i="2"/>
  <c r="N546" i="2"/>
  <c r="N550" i="2"/>
  <c r="N554" i="2"/>
  <c r="N558" i="2"/>
  <c r="N562" i="2"/>
  <c r="N566" i="2"/>
  <c r="N570" i="2"/>
  <c r="N574" i="2"/>
  <c r="N578" i="2"/>
  <c r="N582" i="2"/>
  <c r="N586" i="2"/>
  <c r="N590" i="2"/>
  <c r="N594" i="2"/>
  <c r="N598" i="2"/>
  <c r="N602" i="2"/>
  <c r="N606" i="2"/>
  <c r="N610" i="2"/>
  <c r="N614" i="2"/>
  <c r="N618" i="2"/>
  <c r="N622" i="2"/>
  <c r="N626" i="2"/>
  <c r="K512" i="2"/>
  <c r="K516" i="2"/>
  <c r="K520" i="2"/>
  <c r="K524" i="2"/>
  <c r="K528" i="2"/>
  <c r="K532" i="2"/>
  <c r="K536" i="2"/>
  <c r="K540" i="2"/>
  <c r="K544" i="2"/>
  <c r="K548" i="2"/>
  <c r="K552" i="2"/>
  <c r="K556" i="2"/>
  <c r="K560" i="2"/>
  <c r="K564" i="2"/>
  <c r="K572" i="2"/>
  <c r="K576" i="2"/>
  <c r="K580" i="2"/>
  <c r="K584" i="2"/>
  <c r="K588" i="2"/>
  <c r="K592" i="2"/>
  <c r="K596" i="2"/>
  <c r="K604" i="2"/>
  <c r="K608" i="2"/>
  <c r="K612" i="2"/>
  <c r="K616" i="2"/>
  <c r="K620" i="2"/>
  <c r="K624" i="2"/>
  <c r="K510" i="2"/>
  <c r="H513" i="2"/>
  <c r="H517" i="2"/>
  <c r="H521" i="2"/>
  <c r="H525" i="2"/>
  <c r="H529" i="2"/>
  <c r="H533" i="2"/>
  <c r="H537" i="2"/>
  <c r="H541" i="2"/>
  <c r="H545" i="2"/>
  <c r="H549" i="2"/>
  <c r="H553" i="2"/>
  <c r="H557" i="2"/>
  <c r="H565" i="2"/>
  <c r="H569" i="2"/>
  <c r="H573" i="2"/>
  <c r="H577" i="2"/>
  <c r="H581" i="2"/>
  <c r="H597" i="2"/>
  <c r="H601" i="2"/>
  <c r="H605" i="2"/>
  <c r="H609" i="2"/>
  <c r="H613" i="2"/>
  <c r="H617" i="2"/>
  <c r="H621" i="2"/>
  <c r="H625" i="2"/>
  <c r="N391" i="2"/>
  <c r="K209" i="2"/>
  <c r="K296" i="2"/>
  <c r="K360" i="2"/>
  <c r="K424" i="2"/>
  <c r="K469" i="2"/>
  <c r="K490" i="2"/>
  <c r="H236" i="2"/>
  <c r="I236" i="2" s="1"/>
  <c r="H257" i="2"/>
  <c r="I257" i="2" s="1"/>
  <c r="H274" i="2"/>
  <c r="H290" i="2"/>
  <c r="H306" i="2"/>
  <c r="H322" i="2"/>
  <c r="H338" i="2"/>
  <c r="H354" i="2"/>
  <c r="H370" i="2"/>
  <c r="H386" i="2"/>
  <c r="H402" i="2"/>
  <c r="H418" i="2"/>
  <c r="H434" i="2"/>
  <c r="H450" i="2"/>
  <c r="H462" i="2"/>
  <c r="H470" i="2"/>
  <c r="H478" i="2"/>
  <c r="H486" i="2"/>
  <c r="H494" i="2"/>
  <c r="H499" i="2"/>
  <c r="H503" i="2"/>
  <c r="H507" i="2"/>
  <c r="N511" i="2"/>
  <c r="N515" i="2"/>
  <c r="N519" i="2"/>
  <c r="N523" i="2"/>
  <c r="N527" i="2"/>
  <c r="N531" i="2"/>
  <c r="N535" i="2"/>
  <c r="N539" i="2"/>
  <c r="N543" i="2"/>
  <c r="N547" i="2"/>
  <c r="N551" i="2"/>
  <c r="N555" i="2"/>
  <c r="N559" i="2"/>
  <c r="N563" i="2"/>
  <c r="N567" i="2"/>
  <c r="N571" i="2"/>
  <c r="N575" i="2"/>
  <c r="N579" i="2"/>
  <c r="N583" i="2"/>
  <c r="N587" i="2"/>
  <c r="N591" i="2"/>
  <c r="N595" i="2"/>
  <c r="N599" i="2"/>
  <c r="N603" i="2"/>
  <c r="N607" i="2"/>
  <c r="N611" i="2"/>
  <c r="N615" i="2"/>
  <c r="N619" i="2"/>
  <c r="N623" i="2"/>
  <c r="N627" i="2"/>
  <c r="K513" i="2"/>
  <c r="K517" i="2"/>
  <c r="K521" i="2"/>
  <c r="K525" i="2"/>
  <c r="K529" i="2"/>
  <c r="K533" i="2"/>
  <c r="K537" i="2"/>
  <c r="K541" i="2"/>
  <c r="K545" i="2"/>
  <c r="K549" i="2"/>
  <c r="K553" i="2"/>
  <c r="K557" i="2"/>
  <c r="K565" i="2"/>
  <c r="K569" i="2"/>
  <c r="K573" i="2"/>
  <c r="K577" i="2"/>
  <c r="K581" i="2"/>
  <c r="K585" i="2"/>
  <c r="K589" i="2"/>
  <c r="K597" i="2"/>
  <c r="K601" i="2"/>
  <c r="K605" i="2"/>
  <c r="K609" i="2"/>
  <c r="K613" i="2"/>
  <c r="K617" i="2"/>
  <c r="K621" i="2"/>
  <c r="K625" i="2"/>
  <c r="H510" i="2"/>
  <c r="H514" i="2"/>
  <c r="H518" i="2"/>
  <c r="H522" i="2"/>
  <c r="H526" i="2"/>
  <c r="H530" i="2"/>
  <c r="H534" i="2"/>
  <c r="H538" i="2"/>
  <c r="H542" i="2"/>
  <c r="H546" i="2"/>
  <c r="H550" i="2"/>
  <c r="H554" i="2"/>
  <c r="H558" i="2"/>
  <c r="H562" i="2"/>
  <c r="H566" i="2"/>
  <c r="H570" i="2"/>
  <c r="H574" i="2"/>
  <c r="H598" i="2"/>
  <c r="H602" i="2"/>
  <c r="H610" i="2"/>
  <c r="H614" i="2"/>
  <c r="H618" i="2"/>
  <c r="H622" i="2"/>
  <c r="H626" i="2"/>
  <c r="N423" i="2"/>
  <c r="K241" i="2"/>
  <c r="K312" i="2"/>
  <c r="K376" i="2"/>
  <c r="K440" i="2"/>
  <c r="H611" i="2"/>
  <c r="H579" i="2"/>
  <c r="H563" i="2"/>
  <c r="H547" i="2"/>
  <c r="H531" i="2"/>
  <c r="H515" i="2"/>
  <c r="K618" i="2"/>
  <c r="K602" i="2"/>
  <c r="K586" i="2"/>
  <c r="K570" i="2"/>
  <c r="K554" i="2"/>
  <c r="K538" i="2"/>
  <c r="K522" i="2"/>
  <c r="N624" i="2"/>
  <c r="N608" i="2"/>
  <c r="N592" i="2"/>
  <c r="N576" i="2"/>
  <c r="N560" i="2"/>
  <c r="N544" i="2"/>
  <c r="N528" i="2"/>
  <c r="N512" i="2"/>
  <c r="H508" i="2"/>
  <c r="H487" i="2"/>
  <c r="H454" i="2"/>
  <c r="H390" i="2"/>
  <c r="H326" i="2"/>
  <c r="H262" i="2"/>
  <c r="H606" i="2"/>
  <c r="H623" i="2"/>
  <c r="H607" i="2"/>
  <c r="H575" i="2"/>
  <c r="H559" i="2"/>
  <c r="H543" i="2"/>
  <c r="H527" i="2"/>
  <c r="H511" i="2"/>
  <c r="K614" i="2"/>
  <c r="K598" i="2"/>
  <c r="K582" i="2"/>
  <c r="K566" i="2"/>
  <c r="K550" i="2"/>
  <c r="K534" i="2"/>
  <c r="K518" i="2"/>
  <c r="N620" i="2"/>
  <c r="N604" i="2"/>
  <c r="N588" i="2"/>
  <c r="N572" i="2"/>
  <c r="N556" i="2"/>
  <c r="N540" i="2"/>
  <c r="N524" i="2"/>
  <c r="H504" i="2"/>
  <c r="H479" i="2"/>
  <c r="H438" i="2"/>
  <c r="H374" i="2"/>
  <c r="H310" i="2"/>
  <c r="H241" i="2"/>
  <c r="I241" i="2" s="1"/>
  <c r="G383" i="2"/>
  <c r="H383" i="2"/>
  <c r="H619" i="2"/>
  <c r="H603" i="2"/>
  <c r="H571" i="2"/>
  <c r="H555" i="2"/>
  <c r="H539" i="2"/>
  <c r="H523" i="2"/>
  <c r="K626" i="2"/>
  <c r="K610" i="2"/>
  <c r="K594" i="2"/>
  <c r="K578" i="2"/>
  <c r="K562" i="2"/>
  <c r="K546" i="2"/>
  <c r="K530" i="2"/>
  <c r="K514" i="2"/>
  <c r="N616" i="2"/>
  <c r="N600" i="2"/>
  <c r="N584" i="2"/>
  <c r="N568" i="2"/>
  <c r="N552" i="2"/>
  <c r="N536" i="2"/>
  <c r="N520" i="2"/>
  <c r="H500" i="2"/>
  <c r="H471" i="2"/>
  <c r="H422" i="2"/>
  <c r="H358" i="2"/>
  <c r="H294" i="2"/>
  <c r="K496" i="2"/>
  <c r="G303" i="2"/>
  <c r="H302" i="2"/>
  <c r="G319" i="2"/>
  <c r="H319" i="2"/>
  <c r="H495" i="2"/>
  <c r="H463" i="2"/>
  <c r="H406" i="2"/>
  <c r="H342" i="2"/>
  <c r="H278" i="2"/>
  <c r="K474" i="2"/>
  <c r="K593" i="2"/>
  <c r="K561" i="2"/>
  <c r="C302" i="2"/>
  <c r="K309" i="2"/>
  <c r="K302" i="2"/>
  <c r="C320" i="2"/>
  <c r="K326" i="2"/>
  <c r="K319" i="2"/>
  <c r="L415" i="2"/>
  <c r="K422" i="2"/>
  <c r="K415" i="2"/>
  <c r="H561" i="2"/>
  <c r="K600" i="2"/>
  <c r="K568" i="2"/>
  <c r="L600" i="2"/>
  <c r="L593" i="2"/>
  <c r="C594" i="2"/>
  <c r="G582" i="2"/>
  <c r="F583" i="2"/>
  <c r="G578" i="2"/>
  <c r="M739" i="2"/>
  <c r="L568" i="2"/>
  <c r="G562" i="2"/>
  <c r="L561" i="2"/>
  <c r="C562" i="2"/>
  <c r="L422" i="2"/>
  <c r="C415" i="2"/>
  <c r="C416" i="2"/>
  <c r="G384" i="2"/>
  <c r="G333" i="2"/>
  <c r="L326" i="2"/>
  <c r="C319" i="2"/>
  <c r="G320" i="2"/>
  <c r="L319" i="2"/>
  <c r="L309" i="2"/>
  <c r="C303" i="2"/>
  <c r="G302" i="2"/>
  <c r="L302" i="2"/>
  <c r="E18" i="5"/>
  <c r="F6" i="5"/>
  <c r="F18" i="3"/>
  <c r="G6" i="3" s="1"/>
  <c r="C39" i="2"/>
  <c r="C114" i="2"/>
  <c r="E18" i="3"/>
  <c r="G191" i="2"/>
  <c r="H85" i="1"/>
  <c r="G144" i="2"/>
  <c r="G143" i="2"/>
  <c r="G130" i="2"/>
  <c r="G129" i="2"/>
  <c r="G120" i="2"/>
  <c r="G116" i="2"/>
  <c r="G114" i="2"/>
  <c r="G38" i="2"/>
  <c r="G39" i="2"/>
  <c r="G583" i="2" l="1"/>
  <c r="H583" i="2"/>
  <c r="F584" i="2"/>
  <c r="H584" i="2" s="1"/>
  <c r="G10" i="3"/>
  <c r="G12" i="3"/>
  <c r="G16" i="3"/>
  <c r="G8" i="3"/>
  <c r="G14" i="3"/>
  <c r="F18" i="5"/>
  <c r="G584" i="2" l="1"/>
  <c r="F585" i="2"/>
  <c r="G10" i="5"/>
  <c r="G18" i="5"/>
  <c r="G12" i="5"/>
  <c r="G14" i="5"/>
  <c r="G8" i="5"/>
  <c r="G16" i="5"/>
  <c r="G6" i="5"/>
  <c r="G18" i="3"/>
  <c r="C457" i="2"/>
  <c r="L457" i="2"/>
  <c r="G585" i="2" l="1"/>
  <c r="H585" i="2"/>
  <c r="F586" i="2"/>
  <c r="H586" i="2" s="1"/>
  <c r="F587" i="2" l="1"/>
  <c r="H587" i="2" s="1"/>
  <c r="G586" i="2"/>
  <c r="G587" i="2" l="1"/>
  <c r="F588" i="2"/>
  <c r="H588" i="2" s="1"/>
  <c r="G588" i="2" l="1"/>
  <c r="F589" i="2"/>
  <c r="H589" i="2" s="1"/>
  <c r="F590" i="2" l="1"/>
  <c r="H590" i="2" s="1"/>
  <c r="G589" i="2"/>
  <c r="G590" i="2" l="1"/>
  <c r="F591" i="2"/>
  <c r="F592" i="2" l="1"/>
  <c r="G592" i="2" s="1"/>
  <c r="H591" i="2"/>
  <c r="G591" i="2"/>
  <c r="F593" i="2" l="1"/>
  <c r="H592" i="2"/>
  <c r="I592" i="2" s="1"/>
  <c r="J592" i="2" s="1"/>
  <c r="H8" i="2"/>
  <c r="I8" i="2" s="1"/>
  <c r="J8" i="2" s="1"/>
  <c r="H89" i="2"/>
  <c r="H167" i="2"/>
  <c r="H26" i="2"/>
  <c r="I26" i="2" s="1"/>
  <c r="J26" i="2" s="1"/>
  <c r="H40" i="2"/>
  <c r="I40" i="2" s="1"/>
  <c r="J40" i="2" s="1"/>
  <c r="H102" i="2"/>
  <c r="H139" i="2"/>
  <c r="H209" i="2"/>
  <c r="H10" i="2"/>
  <c r="I10" i="2" s="1"/>
  <c r="J10" i="2" s="1"/>
  <c r="H171" i="2"/>
  <c r="H231" i="2"/>
  <c r="I231" i="2" s="1"/>
  <c r="J231" i="2" s="1"/>
  <c r="H54" i="2"/>
  <c r="I54" i="2" s="1"/>
  <c r="J54" i="2" s="1"/>
  <c r="H200" i="2"/>
  <c r="I200" i="2" s="1"/>
  <c r="J200" i="2" s="1"/>
  <c r="H213" i="2"/>
  <c r="H101" i="2"/>
  <c r="H14" i="2"/>
  <c r="I14" i="2" s="1"/>
  <c r="J14" i="2" s="1"/>
  <c r="H144" i="2"/>
  <c r="H24" i="2"/>
  <c r="I24" i="2" s="1"/>
  <c r="J24" i="2" s="1"/>
  <c r="H33" i="2"/>
  <c r="I33" i="2" s="1"/>
  <c r="J33" i="2" s="1"/>
  <c r="H204" i="2"/>
  <c r="I204" i="2" s="1"/>
  <c r="J204" i="2" s="1"/>
  <c r="H55" i="2"/>
  <c r="I55" i="2" s="1"/>
  <c r="J55" i="2" s="1"/>
  <c r="H219" i="2"/>
  <c r="I219" i="2" s="1"/>
  <c r="J219" i="2" s="1"/>
  <c r="H112" i="2"/>
  <c r="H12" i="2"/>
  <c r="I12" i="2" s="1"/>
  <c r="J12" i="2" s="1"/>
  <c r="H91" i="2"/>
  <c r="H180" i="2"/>
  <c r="H183" i="2"/>
  <c r="H71" i="2"/>
  <c r="H47" i="2"/>
  <c r="I47" i="2" s="1"/>
  <c r="J47" i="2" s="1"/>
  <c r="H152" i="2"/>
  <c r="H95" i="2"/>
  <c r="H173" i="2"/>
  <c r="H52" i="2"/>
  <c r="I52" i="2" s="1"/>
  <c r="J52" i="2" s="1"/>
  <c r="H189" i="2"/>
  <c r="I189" i="2" s="1"/>
  <c r="J189" i="2" s="1"/>
  <c r="H49" i="2"/>
  <c r="I49" i="2" s="1"/>
  <c r="J49" i="2" s="1"/>
  <c r="H50" i="2"/>
  <c r="I50" i="2" s="1"/>
  <c r="J50" i="2" s="1"/>
  <c r="H138" i="2"/>
  <c r="H224" i="2"/>
  <c r="I224" i="2" s="1"/>
  <c r="J224" i="2" s="1"/>
  <c r="H228" i="2"/>
  <c r="I228" i="2" s="1"/>
  <c r="J228" i="2" s="1"/>
  <c r="H86" i="2"/>
  <c r="I86" i="2" s="1"/>
  <c r="J86" i="2" s="1"/>
  <c r="H43" i="2"/>
  <c r="I43" i="2" s="1"/>
  <c r="J43" i="2" s="1"/>
  <c r="H162" i="2"/>
  <c r="I162" i="2" s="1"/>
  <c r="J162" i="2" s="1"/>
  <c r="H74" i="2"/>
  <c r="H108" i="2"/>
  <c r="H29" i="2"/>
  <c r="I29" i="2" s="1"/>
  <c r="J29" i="2" s="1"/>
  <c r="H113" i="2"/>
  <c r="I113" i="2" s="1"/>
  <c r="J113" i="2" s="1"/>
  <c r="H68" i="2"/>
  <c r="H225" i="2"/>
  <c r="I225" i="2" s="1"/>
  <c r="J225" i="2" s="1"/>
  <c r="H32" i="2"/>
  <c r="I32" i="2" s="1"/>
  <c r="J32" i="2" s="1"/>
  <c r="H226" i="2"/>
  <c r="H150" i="2"/>
  <c r="H19" i="2"/>
  <c r="I19" i="2" s="1"/>
  <c r="J19" i="2" s="1"/>
  <c r="H210" i="2"/>
  <c r="I210" i="2" s="1"/>
  <c r="J210" i="2" s="1"/>
  <c r="H177" i="2"/>
  <c r="H133" i="2"/>
  <c r="H18" i="2"/>
  <c r="I18" i="2" s="1"/>
  <c r="J18" i="2" s="1"/>
  <c r="H7" i="2"/>
  <c r="I7" i="2" s="1"/>
  <c r="J7" i="2" s="1"/>
  <c r="H161" i="2"/>
  <c r="I161" i="2" s="1"/>
  <c r="J161" i="2" s="1"/>
  <c r="H44" i="2"/>
  <c r="I44" i="2" s="1"/>
  <c r="J44" i="2" s="1"/>
  <c r="H132" i="2"/>
  <c r="I132" i="2" s="1"/>
  <c r="J132" i="2" s="1"/>
  <c r="H142" i="2"/>
  <c r="I142" i="2" s="1"/>
  <c r="J142" i="2" s="1"/>
  <c r="H80" i="2"/>
  <c r="I80" i="2" s="1"/>
  <c r="J80" i="2" s="1"/>
  <c r="H4" i="2"/>
  <c r="I4" i="2" s="1"/>
  <c r="J4" i="2" s="1"/>
  <c r="H41" i="2"/>
  <c r="I41" i="2" s="1"/>
  <c r="J41" i="2" s="1"/>
  <c r="H166" i="2"/>
  <c r="I166" i="2" s="1"/>
  <c r="J166" i="2" s="1"/>
  <c r="H201" i="2"/>
  <c r="H17" i="2"/>
  <c r="I17" i="2" s="1"/>
  <c r="J17" i="2" s="1"/>
  <c r="H221" i="2"/>
  <c r="I221" i="2" s="1"/>
  <c r="J221" i="2" s="1"/>
  <c r="H13" i="2"/>
  <c r="I13" i="2" s="1"/>
  <c r="J13" i="2" s="1"/>
  <c r="H117" i="2"/>
  <c r="H208" i="2"/>
  <c r="I208" i="2" s="1"/>
  <c r="J208" i="2" s="1"/>
  <c r="H115" i="2"/>
  <c r="H93" i="2"/>
  <c r="H127" i="2"/>
  <c r="I127" i="2" s="1"/>
  <c r="J127" i="2" s="1"/>
  <c r="H199" i="2"/>
  <c r="H230" i="2"/>
  <c r="I230" i="2" s="1"/>
  <c r="J230" i="2" s="1"/>
  <c r="H198" i="2"/>
  <c r="H182" i="2"/>
  <c r="I182" i="2" s="1"/>
  <c r="J182" i="2" s="1"/>
  <c r="H172" i="2"/>
  <c r="H157" i="2"/>
  <c r="H148" i="2"/>
  <c r="I148" i="2" s="1"/>
  <c r="J148" i="2" s="1"/>
  <c r="H128" i="2"/>
  <c r="I128" i="2" s="1"/>
  <c r="J128" i="2" s="1"/>
  <c r="H194" i="2"/>
  <c r="I194" i="2" s="1"/>
  <c r="J194" i="2" s="1"/>
  <c r="H53" i="2"/>
  <c r="I53" i="2" s="1"/>
  <c r="J53" i="2" s="1"/>
  <c r="H185" i="2"/>
  <c r="H123" i="2"/>
  <c r="I123" i="2" s="1"/>
  <c r="J123" i="2" s="1"/>
  <c r="H175" i="2"/>
  <c r="H31" i="2"/>
  <c r="I31" i="2" s="1"/>
  <c r="J31" i="2" s="1"/>
  <c r="H28" i="2"/>
  <c r="I28" i="2" s="1"/>
  <c r="J28" i="2" s="1"/>
  <c r="H99" i="2"/>
  <c r="I99" i="2" s="1"/>
  <c r="J99" i="2" s="1"/>
  <c r="H136" i="2"/>
  <c r="H222" i="2"/>
  <c r="H85" i="2"/>
  <c r="I85" i="2" s="1"/>
  <c r="J85" i="2" s="1"/>
  <c r="H195" i="2"/>
  <c r="I195" i="2" s="1"/>
  <c r="J195" i="2" s="1"/>
  <c r="H106" i="2"/>
  <c r="H118" i="2"/>
  <c r="I118" i="2" s="1"/>
  <c r="J118" i="2" s="1"/>
  <c r="H197" i="2"/>
  <c r="I197" i="2" s="1"/>
  <c r="J197" i="2" s="1"/>
  <c r="H76" i="2"/>
  <c r="H154" i="2"/>
  <c r="I154" i="2" s="1"/>
  <c r="J154" i="2" s="1"/>
  <c r="H227" i="2"/>
  <c r="I227" i="2" s="1"/>
  <c r="J227" i="2" s="1"/>
  <c r="H163" i="2"/>
  <c r="I163" i="2" s="1"/>
  <c r="J163" i="2" s="1"/>
  <c r="H34" i="2"/>
  <c r="I34" i="2" s="1"/>
  <c r="J34" i="2" s="1"/>
  <c r="H64" i="2"/>
  <c r="I64" i="2" s="1"/>
  <c r="J64" i="2" s="1"/>
  <c r="H110" i="2"/>
  <c r="H84" i="2"/>
  <c r="H145" i="2"/>
  <c r="H235" i="2"/>
  <c r="I235" i="2" s="1"/>
  <c r="J235" i="2" s="1"/>
  <c r="H181" i="2"/>
  <c r="I181" i="2" s="1"/>
  <c r="J181" i="2" s="1"/>
  <c r="H187" i="2"/>
  <c r="H88" i="2"/>
  <c r="H126" i="2"/>
  <c r="H229" i="2"/>
  <c r="I229" i="2" s="1"/>
  <c r="J229" i="2" s="1"/>
  <c r="H56" i="2"/>
  <c r="I56" i="2" s="1"/>
  <c r="J56" i="2" s="1"/>
  <c r="H135" i="2"/>
  <c r="H129" i="2"/>
  <c r="H81" i="2"/>
  <c r="I81" i="2" s="1"/>
  <c r="J81" i="2" s="1"/>
  <c r="H21" i="2"/>
  <c r="I21" i="2" s="1"/>
  <c r="J21" i="2" s="1"/>
  <c r="H211" i="2"/>
  <c r="H205" i="2"/>
  <c r="I205" i="2" s="1"/>
  <c r="J205" i="2" s="1"/>
  <c r="H39" i="2"/>
  <c r="I39" i="2" s="1"/>
  <c r="J39" i="2" s="1"/>
  <c r="H9" i="2"/>
  <c r="I9" i="2" s="1"/>
  <c r="J9" i="2" s="1"/>
  <c r="H192" i="2"/>
  <c r="I192" i="2" s="1"/>
  <c r="J192" i="2" s="1"/>
  <c r="H234" i="2"/>
  <c r="H63" i="2"/>
  <c r="I63" i="2" s="1"/>
  <c r="J63" i="2" s="1"/>
  <c r="H165" i="2"/>
  <c r="I165" i="2" s="1"/>
  <c r="J165" i="2" s="1"/>
  <c r="H134" i="2"/>
  <c r="H15" i="2"/>
  <c r="I15" i="2" s="1"/>
  <c r="J15" i="2" s="1"/>
  <c r="H141" i="2"/>
  <c r="H131" i="2"/>
  <c r="I131" i="2" s="1"/>
  <c r="J131" i="2" s="1"/>
  <c r="H218" i="2"/>
  <c r="I218" i="2" s="1"/>
  <c r="J218" i="2" s="1"/>
  <c r="H58" i="2"/>
  <c r="I58" i="2" s="1"/>
  <c r="J58" i="2" s="1"/>
  <c r="H65" i="2"/>
  <c r="I65" i="2" s="1"/>
  <c r="J65" i="2" s="1"/>
  <c r="H223" i="2"/>
  <c r="H155" i="2"/>
  <c r="I155" i="2" s="1"/>
  <c r="J155" i="2" s="1"/>
  <c r="H83" i="2"/>
  <c r="I83" i="2" s="1"/>
  <c r="J83" i="2" s="1"/>
  <c r="H82" i="2"/>
  <c r="H169" i="2"/>
  <c r="H114" i="2"/>
  <c r="I114" i="2" s="1"/>
  <c r="J114" i="2" s="1"/>
  <c r="H125" i="2"/>
  <c r="H60" i="2"/>
  <c r="I60" i="2" s="1"/>
  <c r="J60" i="2" s="1"/>
  <c r="H153" i="2"/>
  <c r="H188" i="2"/>
  <c r="I188" i="2" s="1"/>
  <c r="J188" i="2" s="1"/>
  <c r="H215" i="2"/>
  <c r="H97" i="2"/>
  <c r="H92" i="2"/>
  <c r="I92" i="2" s="1"/>
  <c r="J92" i="2" s="1"/>
  <c r="H57" i="2"/>
  <c r="I57" i="2" s="1"/>
  <c r="J57" i="2" s="1"/>
  <c r="H22" i="2"/>
  <c r="I22" i="2" s="1"/>
  <c r="J22" i="2" s="1"/>
  <c r="H105" i="2"/>
  <c r="H98" i="2"/>
  <c r="H140" i="2"/>
  <c r="H191" i="2"/>
  <c r="I191" i="2" s="1"/>
  <c r="J191" i="2" s="1"/>
  <c r="H151" i="2"/>
  <c r="I151" i="2" s="1"/>
  <c r="J151" i="2" s="1"/>
  <c r="H87" i="2"/>
  <c r="I87" i="2" s="1"/>
  <c r="J87" i="2" s="1"/>
  <c r="H48" i="2"/>
  <c r="I48" i="2" s="1"/>
  <c r="J48" i="2" s="1"/>
  <c r="H202" i="2"/>
  <c r="I202" i="2" s="1"/>
  <c r="J202" i="2" s="1"/>
  <c r="H96" i="2"/>
  <c r="I96" i="2" s="1"/>
  <c r="J96" i="2" s="1"/>
  <c r="H119" i="2"/>
  <c r="I119" i="2" s="1"/>
  <c r="J119" i="2" s="1"/>
  <c r="H196" i="2"/>
  <c r="I196" i="2" s="1"/>
  <c r="J196" i="2" s="1"/>
  <c r="H147" i="2"/>
  <c r="I147" i="2" s="1"/>
  <c r="J147" i="2" s="1"/>
  <c r="H77" i="2"/>
  <c r="H109" i="2"/>
  <c r="I109" i="2" s="1"/>
  <c r="J109" i="2" s="1"/>
  <c r="H36" i="2"/>
  <c r="I36" i="2" s="1"/>
  <c r="J36" i="2" s="1"/>
  <c r="H25" i="2"/>
  <c r="I25" i="2" s="1"/>
  <c r="J25" i="2" s="1"/>
  <c r="H158" i="2"/>
  <c r="I158" i="2" s="1"/>
  <c r="J158" i="2" s="1"/>
  <c r="H130" i="2"/>
  <c r="I130" i="2" s="1"/>
  <c r="J130" i="2" s="1"/>
  <c r="H11" i="2"/>
  <c r="I11" i="2" s="1"/>
  <c r="J11" i="2" s="1"/>
  <c r="H179" i="2"/>
  <c r="I179" i="2" s="1"/>
  <c r="J179" i="2" s="1"/>
  <c r="H73" i="2"/>
  <c r="I73" i="2" s="1"/>
  <c r="J73" i="2" s="1"/>
  <c r="H143" i="2"/>
  <c r="I143" i="2" s="1"/>
  <c r="J143" i="2" s="1"/>
  <c r="H164" i="2"/>
  <c r="I164" i="2" s="1"/>
  <c r="J164" i="2" s="1"/>
  <c r="H6" i="2"/>
  <c r="I6" i="2" s="1"/>
  <c r="J6" i="2" s="1"/>
  <c r="H137" i="2"/>
  <c r="H174" i="2"/>
  <c r="H78" i="2"/>
  <c r="I78" i="2" s="1"/>
  <c r="J78" i="2" s="1"/>
  <c r="H160" i="2"/>
  <c r="H103" i="2"/>
  <c r="I103" i="2" s="1"/>
  <c r="J103" i="2" s="1"/>
  <c r="H27" i="2"/>
  <c r="I27" i="2" s="1"/>
  <c r="J27" i="2" s="1"/>
  <c r="H107" i="2"/>
  <c r="I107" i="2" s="1"/>
  <c r="J107" i="2" s="1"/>
  <c r="H46" i="2"/>
  <c r="I46" i="2" s="1"/>
  <c r="J46" i="2" s="1"/>
  <c r="H156" i="2"/>
  <c r="I156" i="2" s="1"/>
  <c r="J156" i="2" s="1"/>
  <c r="H146" i="2"/>
  <c r="H38" i="2"/>
  <c r="I38" i="2" s="1"/>
  <c r="J38" i="2" s="1"/>
  <c r="H122" i="2"/>
  <c r="H149" i="2"/>
  <c r="I149" i="2" s="1"/>
  <c r="J149" i="2" s="1"/>
  <c r="H124" i="2"/>
  <c r="H176" i="2"/>
  <c r="I176" i="2" s="1"/>
  <c r="J176" i="2" s="1"/>
  <c r="H186" i="2"/>
  <c r="H111" i="2"/>
  <c r="H51" i="2"/>
  <c r="I51" i="2" s="1"/>
  <c r="J51" i="2" s="1"/>
  <c r="H104" i="2"/>
  <c r="I104" i="2" s="1"/>
  <c r="J104" i="2" s="1"/>
  <c r="H30" i="2"/>
  <c r="I30" i="2" s="1"/>
  <c r="J30" i="2" s="1"/>
  <c r="H16" i="2"/>
  <c r="I16" i="2" s="1"/>
  <c r="J16" i="2" s="1"/>
  <c r="H212" i="2"/>
  <c r="I212" i="2" s="1"/>
  <c r="J212" i="2" s="1"/>
  <c r="H159" i="2"/>
  <c r="I159" i="2" s="1"/>
  <c r="J159" i="2" s="1"/>
  <c r="H72" i="2"/>
  <c r="H23" i="2"/>
  <c r="I23" i="2" s="1"/>
  <c r="J23" i="2" s="1"/>
  <c r="H100" i="2"/>
  <c r="I100" i="2" s="1"/>
  <c r="J100" i="2" s="1"/>
  <c r="H90" i="2"/>
  <c r="I90" i="2" s="1"/>
  <c r="J90" i="2" s="1"/>
  <c r="H207" i="2"/>
  <c r="I207" i="2" s="1"/>
  <c r="J207" i="2" s="1"/>
  <c r="H75" i="2"/>
  <c r="H168" i="2"/>
  <c r="I168" i="2" s="1"/>
  <c r="J168" i="2" s="1"/>
  <c r="H232" i="2"/>
  <c r="I232" i="2" s="1"/>
  <c r="J232" i="2" s="1"/>
  <c r="H59" i="2"/>
  <c r="I59" i="2" s="1"/>
  <c r="J59" i="2" s="1"/>
  <c r="H20" i="2"/>
  <c r="I20" i="2" s="1"/>
  <c r="J20" i="2" s="1"/>
  <c r="H203" i="2"/>
  <c r="H190" i="2"/>
  <c r="I190" i="2" s="1"/>
  <c r="J190" i="2" s="1"/>
  <c r="H5" i="2"/>
  <c r="I5" i="2" s="1"/>
  <c r="J5" i="2" s="1"/>
  <c r="H216" i="2"/>
  <c r="H627" i="2"/>
  <c r="I627" i="2" s="1"/>
  <c r="J627" i="2" s="1"/>
  <c r="H79" i="2"/>
  <c r="I79" i="2" s="1"/>
  <c r="J79" i="2" s="1"/>
  <c r="H170" i="2"/>
  <c r="I170" i="2" s="1"/>
  <c r="J170" i="2" s="1"/>
  <c r="H206" i="2"/>
  <c r="H94" i="2"/>
  <c r="I94" i="2" s="1"/>
  <c r="J94" i="2" s="1"/>
  <c r="H214" i="2"/>
  <c r="I214" i="2" s="1"/>
  <c r="J214" i="2" s="1"/>
  <c r="H220" i="2"/>
  <c r="H233" i="2"/>
  <c r="I233" i="2" s="1"/>
  <c r="J233" i="2" s="1"/>
  <c r="H45" i="2"/>
  <c r="I45" i="2" s="1"/>
  <c r="J45" i="2" s="1"/>
  <c r="H35" i="2"/>
  <c r="I35" i="2" s="1"/>
  <c r="J35" i="2" s="1"/>
  <c r="H66" i="2"/>
  <c r="I66" i="2" s="1"/>
  <c r="J66" i="2" s="1"/>
  <c r="H69" i="2"/>
  <c r="H116" i="2"/>
  <c r="H178" i="2"/>
  <c r="H37" i="2"/>
  <c r="I37" i="2" s="1"/>
  <c r="J37" i="2" s="1"/>
  <c r="H184" i="2"/>
  <c r="I184" i="2" s="1"/>
  <c r="J184" i="2" s="1"/>
  <c r="H217" i="2"/>
  <c r="H61" i="2"/>
  <c r="I61" i="2" s="1"/>
  <c r="J61" i="2" s="1"/>
  <c r="H67" i="2"/>
  <c r="H42" i="2"/>
  <c r="I42" i="2" s="1"/>
  <c r="J42" i="2" s="1"/>
  <c r="H121" i="2"/>
  <c r="H193" i="2"/>
  <c r="I193" i="2" s="1"/>
  <c r="J193" i="2" s="1"/>
  <c r="H70" i="2"/>
  <c r="H120" i="2"/>
  <c r="I120" i="2" s="1"/>
  <c r="J120" i="2" s="1"/>
  <c r="J243" i="2"/>
  <c r="I446" i="2"/>
  <c r="J446" i="2" s="1"/>
  <c r="I376" i="2"/>
  <c r="J376" i="2" s="1"/>
  <c r="I283" i="2"/>
  <c r="J283" i="2" s="1"/>
  <c r="I310" i="2"/>
  <c r="J310" i="2" s="1"/>
  <c r="I587" i="2"/>
  <c r="J587" i="2" s="1"/>
  <c r="J244" i="2"/>
  <c r="I415" i="2"/>
  <c r="J415" i="2" s="1"/>
  <c r="I441" i="2"/>
  <c r="J441" i="2" s="1"/>
  <c r="I565" i="2"/>
  <c r="J565" i="2" s="1"/>
  <c r="I322" i="2"/>
  <c r="J322" i="2" s="1"/>
  <c r="I307" i="2"/>
  <c r="J307" i="2" s="1"/>
  <c r="I604" i="2"/>
  <c r="J604" i="2" s="1"/>
  <c r="J237" i="2"/>
  <c r="I364" i="2"/>
  <c r="J364" i="2" s="1"/>
  <c r="I369" i="2"/>
  <c r="J369" i="2" s="1"/>
  <c r="I404" i="2"/>
  <c r="J404" i="2" s="1"/>
  <c r="I527" i="2"/>
  <c r="J527" i="2" s="1"/>
  <c r="I471" i="2"/>
  <c r="J471" i="2" s="1"/>
  <c r="I393" i="2"/>
  <c r="J393" i="2" s="1"/>
  <c r="I388" i="2"/>
  <c r="J388" i="2" s="1"/>
  <c r="I463" i="2"/>
  <c r="J463" i="2" s="1"/>
  <c r="I458" i="2"/>
  <c r="J458" i="2" s="1"/>
  <c r="I531" i="2"/>
  <c r="J531" i="2" s="1"/>
  <c r="I533" i="2"/>
  <c r="J533" i="2" s="1"/>
  <c r="I469" i="2"/>
  <c r="J469" i="2" s="1"/>
  <c r="I616" i="2"/>
  <c r="J616" i="2" s="1"/>
  <c r="I503" i="2"/>
  <c r="J503" i="2" s="1"/>
  <c r="I356" i="2"/>
  <c r="J356" i="2" s="1"/>
  <c r="I304" i="2"/>
  <c r="J304" i="2" s="1"/>
  <c r="I620" i="2"/>
  <c r="J620" i="2" s="1"/>
  <c r="I431" i="2"/>
  <c r="J431" i="2" s="1"/>
  <c r="I566" i="2"/>
  <c r="J566" i="2" s="1"/>
  <c r="J242" i="2"/>
  <c r="I294" i="2"/>
  <c r="J294" i="2" s="1"/>
  <c r="I331" i="2"/>
  <c r="J331" i="2" s="1"/>
  <c r="I504" i="2"/>
  <c r="J504" i="2" s="1"/>
  <c r="I342" i="2"/>
  <c r="J342" i="2" s="1"/>
  <c r="I575" i="2"/>
  <c r="J575" i="2" s="1"/>
  <c r="I498" i="2"/>
  <c r="J498" i="2" s="1"/>
  <c r="I403" i="2"/>
  <c r="J403" i="2" s="1"/>
  <c r="I367" i="2"/>
  <c r="J367" i="2" s="1"/>
  <c r="I483" i="2"/>
  <c r="J483" i="2" s="1"/>
  <c r="I623" i="2"/>
  <c r="J623" i="2" s="1"/>
  <c r="I478" i="2"/>
  <c r="J478" i="2" s="1"/>
  <c r="J247" i="2"/>
  <c r="I277" i="2"/>
  <c r="J277" i="2" s="1"/>
  <c r="J254" i="2"/>
  <c r="I610" i="2"/>
  <c r="J610" i="2" s="1"/>
  <c r="I345" i="2"/>
  <c r="J345" i="2" s="1"/>
  <c r="I528" i="2"/>
  <c r="J528" i="2" s="1"/>
  <c r="I289" i="2"/>
  <c r="J289" i="2" s="1"/>
  <c r="I617" i="2"/>
  <c r="J617" i="2" s="1"/>
  <c r="I423" i="2"/>
  <c r="J423" i="2" s="1"/>
  <c r="J249" i="2"/>
  <c r="I453" i="2"/>
  <c r="J453" i="2" s="1"/>
  <c r="J245" i="2"/>
  <c r="I299" i="2"/>
  <c r="J299" i="2" s="1"/>
  <c r="I333" i="2"/>
  <c r="J333" i="2" s="1"/>
  <c r="I301" i="2"/>
  <c r="J301" i="2" s="1"/>
  <c r="I384" i="2"/>
  <c r="J384" i="2" s="1"/>
  <c r="I461" i="2"/>
  <c r="J461" i="2" s="1"/>
  <c r="I381" i="2"/>
  <c r="J381" i="2" s="1"/>
  <c r="I499" i="2"/>
  <c r="J499" i="2" s="1"/>
  <c r="I427" i="2"/>
  <c r="J427" i="2" s="1"/>
  <c r="I556" i="2"/>
  <c r="J556" i="2" s="1"/>
  <c r="I328" i="2"/>
  <c r="J328" i="2" s="1"/>
  <c r="I557" i="2"/>
  <c r="J557" i="2" s="1"/>
  <c r="I410" i="2"/>
  <c r="J410" i="2" s="1"/>
  <c r="I414" i="2"/>
  <c r="J414" i="2" s="1"/>
  <c r="I267" i="2"/>
  <c r="J267" i="2" s="1"/>
  <c r="I440" i="2"/>
  <c r="J440" i="2" s="1"/>
  <c r="I419" i="2"/>
  <c r="J419" i="2" s="1"/>
  <c r="I479" i="2"/>
  <c r="J479" i="2" s="1"/>
  <c r="I510" i="2"/>
  <c r="J510" i="2" s="1"/>
  <c r="I506" i="2"/>
  <c r="J506" i="2" s="1"/>
  <c r="I399" i="2"/>
  <c r="J399" i="2" s="1"/>
  <c r="I280" i="2"/>
  <c r="J280" i="2" s="1"/>
  <c r="I374" i="2"/>
  <c r="J374" i="2" s="1"/>
  <c r="I305" i="2"/>
  <c r="J305" i="2" s="1"/>
  <c r="I562" i="2"/>
  <c r="J562" i="2" s="1"/>
  <c r="I514" i="2"/>
  <c r="J514" i="2" s="1"/>
  <c r="I543" i="2"/>
  <c r="J543" i="2" s="1"/>
  <c r="I448" i="2"/>
  <c r="J448" i="2" s="1"/>
  <c r="I476" i="2"/>
  <c r="J476" i="2" s="1"/>
  <c r="I540" i="2"/>
  <c r="J540" i="2" s="1"/>
  <c r="I408" i="2"/>
  <c r="J408" i="2" s="1"/>
  <c r="I615" i="2"/>
  <c r="J615" i="2" s="1"/>
  <c r="I537" i="2"/>
  <c r="J537" i="2" s="1"/>
  <c r="J239" i="2"/>
  <c r="I591" i="2"/>
  <c r="J591" i="2" s="1"/>
  <c r="I389" i="2"/>
  <c r="J389" i="2" s="1"/>
  <c r="I433" i="2"/>
  <c r="J433" i="2" s="1"/>
  <c r="I578" i="2"/>
  <c r="J578" i="2" s="1"/>
  <c r="I507" i="2"/>
  <c r="J507" i="2" s="1"/>
  <c r="I548" i="2"/>
  <c r="J548" i="2" s="1"/>
  <c r="I447" i="2"/>
  <c r="J447" i="2" s="1"/>
  <c r="I465" i="2"/>
  <c r="J465" i="2" s="1"/>
  <c r="I362" i="2"/>
  <c r="J362" i="2" s="1"/>
  <c r="I619" i="2"/>
  <c r="J619" i="2" s="1"/>
  <c r="I365" i="2"/>
  <c r="J365" i="2" s="1"/>
  <c r="I622" i="2"/>
  <c r="J622" i="2" s="1"/>
  <c r="I401" i="2"/>
  <c r="J401" i="2" s="1"/>
  <c r="I373" i="2"/>
  <c r="J373" i="2" s="1"/>
  <c r="I525" i="2"/>
  <c r="J525" i="2" s="1"/>
  <c r="I326" i="2"/>
  <c r="J326" i="2" s="1"/>
  <c r="I264" i="2"/>
  <c r="J264" i="2" s="1"/>
  <c r="I624" i="2"/>
  <c r="J624" i="2" s="1"/>
  <c r="I484" i="2"/>
  <c r="J484" i="2" s="1"/>
  <c r="I278" i="2"/>
  <c r="J278" i="2" s="1"/>
  <c r="J248" i="2"/>
  <c r="I512" i="2"/>
  <c r="J512" i="2" s="1"/>
  <c r="I626" i="2"/>
  <c r="J626" i="2" s="1"/>
  <c r="I366" i="2"/>
  <c r="J366" i="2" s="1"/>
  <c r="I497" i="2"/>
  <c r="J497" i="2" s="1"/>
  <c r="I586" i="2"/>
  <c r="J586" i="2" s="1"/>
  <c r="I456" i="2"/>
  <c r="J456" i="2" s="1"/>
  <c r="I279" i="2"/>
  <c r="J279" i="2" s="1"/>
  <c r="I549" i="2"/>
  <c r="J549" i="2" s="1"/>
  <c r="I544" i="2"/>
  <c r="J544" i="2" s="1"/>
  <c r="I599" i="2"/>
  <c r="J599" i="2" s="1"/>
  <c r="I613" i="2"/>
  <c r="J613" i="2" s="1"/>
  <c r="I462" i="2"/>
  <c r="J462" i="2" s="1"/>
  <c r="I323" i="2"/>
  <c r="J323" i="2" s="1"/>
  <c r="I467" i="2"/>
  <c r="J467" i="2" s="1"/>
  <c r="I302" i="2"/>
  <c r="J302" i="2" s="1"/>
  <c r="I344" i="2"/>
  <c r="J344" i="2" s="1"/>
  <c r="I281" i="2"/>
  <c r="J281" i="2" s="1"/>
  <c r="I424" i="2"/>
  <c r="J424" i="2" s="1"/>
  <c r="I341" i="2"/>
  <c r="J341" i="2" s="1"/>
  <c r="J256" i="2"/>
  <c r="I583" i="2"/>
  <c r="J583" i="2" s="1"/>
  <c r="I290" i="2"/>
  <c r="J290" i="2" s="1"/>
  <c r="I275" i="2"/>
  <c r="J275" i="2" s="1"/>
  <c r="I605" i="2"/>
  <c r="J605" i="2" s="1"/>
  <c r="I550" i="2"/>
  <c r="J550" i="2" s="1"/>
  <c r="I407" i="2"/>
  <c r="J407" i="2" s="1"/>
  <c r="I416" i="2"/>
  <c r="J416" i="2" s="1"/>
  <c r="I336" i="2"/>
  <c r="J336" i="2" s="1"/>
  <c r="I600" i="2"/>
  <c r="J600" i="2" s="1"/>
  <c r="I329" i="2"/>
  <c r="J329" i="2" s="1"/>
  <c r="I353" i="2"/>
  <c r="J353" i="2" s="1"/>
  <c r="I541" i="2"/>
  <c r="J541" i="2" s="1"/>
  <c r="I496" i="2"/>
  <c r="J496" i="2" s="1"/>
  <c r="I390" i="2"/>
  <c r="J390" i="2" s="1"/>
  <c r="I611" i="2"/>
  <c r="J611" i="2" s="1"/>
  <c r="I269" i="2"/>
  <c r="J269" i="2" s="1"/>
  <c r="I397" i="2"/>
  <c r="J397" i="2" s="1"/>
  <c r="I450" i="2"/>
  <c r="J450" i="2" s="1"/>
  <c r="I502" i="2"/>
  <c r="J502" i="2" s="1"/>
  <c r="I455" i="2"/>
  <c r="J455" i="2" s="1"/>
  <c r="I534" i="2"/>
  <c r="J534" i="2" s="1"/>
  <c r="I261" i="2"/>
  <c r="J261" i="2" s="1"/>
  <c r="I327" i="2"/>
  <c r="J327" i="2" s="1"/>
  <c r="I590" i="2"/>
  <c r="J590" i="2" s="1"/>
  <c r="I618" i="2"/>
  <c r="J618" i="2" s="1"/>
  <c r="I262" i="2"/>
  <c r="J262" i="2" s="1"/>
  <c r="I392" i="2"/>
  <c r="J392" i="2" s="1"/>
  <c r="I457" i="2"/>
  <c r="J457" i="2" s="1"/>
  <c r="I554" i="2"/>
  <c r="J554" i="2" s="1"/>
  <c r="I360" i="2"/>
  <c r="J360" i="2" s="1"/>
  <c r="I516" i="2"/>
  <c r="J516" i="2" s="1"/>
  <c r="I300" i="2"/>
  <c r="J300" i="2" s="1"/>
  <c r="I487" i="2"/>
  <c r="J487" i="2" s="1"/>
  <c r="J250" i="2"/>
  <c r="I334" i="2"/>
  <c r="J334" i="2" s="1"/>
  <c r="I285" i="2"/>
  <c r="J285" i="2" s="1"/>
  <c r="I378" i="2"/>
  <c r="J378" i="2" s="1"/>
  <c r="I292" i="2"/>
  <c r="J292" i="2" s="1"/>
  <c r="I524" i="2"/>
  <c r="J524" i="2" s="1"/>
  <c r="I343" i="2"/>
  <c r="J343" i="2" s="1"/>
  <c r="I405" i="2"/>
  <c r="J405" i="2" s="1"/>
  <c r="I265" i="2"/>
  <c r="J265" i="2" s="1"/>
  <c r="I340" i="2"/>
  <c r="J340" i="2" s="1"/>
  <c r="I318" i="2"/>
  <c r="J318" i="2" s="1"/>
  <c r="I535" i="2"/>
  <c r="J535" i="2" s="1"/>
  <c r="I330" i="2"/>
  <c r="J330" i="2" s="1"/>
  <c r="I288" i="2"/>
  <c r="J288" i="2" s="1"/>
  <c r="I437" i="2"/>
  <c r="J437" i="2" s="1"/>
  <c r="I291" i="2"/>
  <c r="J291" i="2" s="1"/>
  <c r="I519" i="2"/>
  <c r="J519" i="2" s="1"/>
  <c r="I560" i="2"/>
  <c r="J560" i="2" s="1"/>
  <c r="I315" i="2"/>
  <c r="J315" i="2" s="1"/>
  <c r="I413" i="2"/>
  <c r="J413" i="2" s="1"/>
  <c r="I259" i="2"/>
  <c r="J259" i="2" s="1"/>
  <c r="I443" i="2"/>
  <c r="J443" i="2" s="1"/>
  <c r="I428" i="2"/>
  <c r="J428" i="2" s="1"/>
  <c r="I539" i="2"/>
  <c r="J539" i="2" s="1"/>
  <c r="I500" i="2"/>
  <c r="J500" i="2" s="1"/>
  <c r="I411" i="2"/>
  <c r="J411" i="2" s="1"/>
  <c r="I308" i="2"/>
  <c r="J308" i="2" s="1"/>
  <c r="I298" i="2"/>
  <c r="J298" i="2" s="1"/>
  <c r="I434" i="2"/>
  <c r="J434" i="2" s="1"/>
  <c r="I621" i="2"/>
  <c r="J621" i="2" s="1"/>
  <c r="I573" i="2"/>
  <c r="J573" i="2" s="1"/>
  <c r="I555" i="2"/>
  <c r="J555" i="2" s="1"/>
  <c r="I320" i="2"/>
  <c r="J320" i="2" s="1"/>
  <c r="I430" i="2"/>
  <c r="J430" i="2" s="1"/>
  <c r="I276" i="2"/>
  <c r="J276" i="2" s="1"/>
  <c r="I545" i="2"/>
  <c r="J545" i="2" s="1"/>
  <c r="I370" i="2"/>
  <c r="J370" i="2" s="1"/>
  <c r="I386" i="2"/>
  <c r="J386" i="2" s="1"/>
  <c r="J236" i="2"/>
  <c r="I297" i="2"/>
  <c r="J297" i="2" s="1"/>
  <c r="I332" i="2"/>
  <c r="J332" i="2" s="1"/>
  <c r="I375" i="2"/>
  <c r="J375" i="2" s="1"/>
  <c r="I601" i="2"/>
  <c r="J601" i="2" s="1"/>
  <c r="I614" i="2"/>
  <c r="J614" i="2" s="1"/>
  <c r="I466" i="2"/>
  <c r="J466" i="2" s="1"/>
  <c r="I490" i="2"/>
  <c r="J490" i="2" s="1"/>
  <c r="I485" i="2"/>
  <c r="J485" i="2" s="1"/>
  <c r="I546" i="2"/>
  <c r="J546" i="2" s="1"/>
  <c r="I518" i="2"/>
  <c r="J518" i="2" s="1"/>
  <c r="I574" i="2"/>
  <c r="J574" i="2" s="1"/>
  <c r="I513" i="2"/>
  <c r="J513" i="2" s="1"/>
  <c r="I350" i="2"/>
  <c r="J350" i="2" s="1"/>
  <c r="J253" i="2"/>
  <c r="I538" i="2"/>
  <c r="J538" i="2" s="1"/>
  <c r="I530" i="2"/>
  <c r="J530" i="2" s="1"/>
  <c r="I495" i="2"/>
  <c r="J495" i="2" s="1"/>
  <c r="I521" i="2"/>
  <c r="J521" i="2" s="1"/>
  <c r="I273" i="2"/>
  <c r="J273" i="2" s="1"/>
  <c r="I274" i="2"/>
  <c r="J274" i="2" s="1"/>
  <c r="I406" i="2"/>
  <c r="J406" i="2" s="1"/>
  <c r="I561" i="2"/>
  <c r="J561" i="2" s="1"/>
  <c r="I468" i="2"/>
  <c r="J468" i="2" s="1"/>
  <c r="I492" i="2"/>
  <c r="J492" i="2" s="1"/>
  <c r="I442" i="2"/>
  <c r="J442" i="2" s="1"/>
  <c r="I383" i="2"/>
  <c r="J383" i="2" s="1"/>
  <c r="I570" i="2"/>
  <c r="J570" i="2" s="1"/>
  <c r="I287" i="2"/>
  <c r="J287" i="2" s="1"/>
  <c r="I481" i="2"/>
  <c r="J481" i="2" s="1"/>
  <c r="I607" i="2"/>
  <c r="J607" i="2" s="1"/>
  <c r="I418" i="2"/>
  <c r="J418" i="2" s="1"/>
  <c r="J252" i="2"/>
  <c r="I361" i="2"/>
  <c r="J361" i="2" s="1"/>
  <c r="I271" i="2"/>
  <c r="J271" i="2" s="1"/>
  <c r="I303" i="2"/>
  <c r="J303" i="2" s="1"/>
  <c r="I477" i="2"/>
  <c r="J477" i="2" s="1"/>
  <c r="J241" i="2"/>
  <c r="I609" i="2"/>
  <c r="J609" i="2" s="1"/>
  <c r="I417" i="2"/>
  <c r="J417" i="2" s="1"/>
  <c r="I470" i="2"/>
  <c r="J470" i="2" s="1"/>
  <c r="I579" i="2"/>
  <c r="J579" i="2" s="1"/>
  <c r="I316" i="2"/>
  <c r="J316" i="2" s="1"/>
  <c r="J257" i="2"/>
  <c r="I312" i="2"/>
  <c r="J312" i="2" s="1"/>
  <c r="I368" i="2"/>
  <c r="J368" i="2" s="1"/>
  <c r="I395" i="2"/>
  <c r="J395" i="2" s="1"/>
  <c r="I426" i="2"/>
  <c r="J426" i="2" s="1"/>
  <c r="I489" i="2"/>
  <c r="J489" i="2" s="1"/>
  <c r="I372" i="2"/>
  <c r="J372" i="2" s="1"/>
  <c r="I270" i="2"/>
  <c r="J270" i="2" s="1"/>
  <c r="I439" i="2"/>
  <c r="J439" i="2" s="1"/>
  <c r="I396" i="2"/>
  <c r="J396" i="2" s="1"/>
  <c r="I480" i="2"/>
  <c r="J480" i="2" s="1"/>
  <c r="I346" i="2"/>
  <c r="J346" i="2" s="1"/>
  <c r="I286" i="2"/>
  <c r="J286" i="2" s="1"/>
  <c r="I451" i="2"/>
  <c r="J451" i="2" s="1"/>
  <c r="I577" i="2"/>
  <c r="J577" i="2" s="1"/>
  <c r="I382" i="2"/>
  <c r="J382" i="2" s="1"/>
  <c r="I371" i="2"/>
  <c r="J371" i="2" s="1"/>
  <c r="I436" i="2"/>
  <c r="J436" i="2" s="1"/>
  <c r="I379" i="2"/>
  <c r="J379" i="2" s="1"/>
  <c r="I314" i="2"/>
  <c r="J314" i="2" s="1"/>
  <c r="I454" i="2"/>
  <c r="J454" i="2" s="1"/>
  <c r="I571" i="2"/>
  <c r="J571" i="2" s="1"/>
  <c r="I358" i="2"/>
  <c r="J358" i="2" s="1"/>
  <c r="I511" i="2"/>
  <c r="J511" i="2" s="1"/>
  <c r="I284" i="2"/>
  <c r="J284" i="2" s="1"/>
  <c r="I532" i="2"/>
  <c r="J532" i="2" s="1"/>
  <c r="I567" i="2"/>
  <c r="J567" i="2" s="1"/>
  <c r="I473" i="2"/>
  <c r="J473" i="2" s="1"/>
  <c r="I486" i="2"/>
  <c r="J486" i="2" s="1"/>
  <c r="I391" i="2"/>
  <c r="J391" i="2" s="1"/>
  <c r="I266" i="2"/>
  <c r="J266" i="2" s="1"/>
  <c r="I582" i="2"/>
  <c r="J582" i="2" s="1"/>
  <c r="I501" i="2"/>
  <c r="J501" i="2" s="1"/>
  <c r="I272" i="2"/>
  <c r="J272" i="2" s="1"/>
  <c r="I625" i="2"/>
  <c r="J625" i="2" s="1"/>
  <c r="I472" i="2"/>
  <c r="J472" i="2" s="1"/>
  <c r="I603" i="2"/>
  <c r="J603" i="2" s="1"/>
  <c r="I564" i="2"/>
  <c r="J564" i="2" s="1"/>
  <c r="I306" i="2"/>
  <c r="J306" i="2" s="1"/>
  <c r="I559" i="2"/>
  <c r="J559" i="2" s="1"/>
  <c r="I355" i="2"/>
  <c r="J355" i="2" s="1"/>
  <c r="I335" i="2"/>
  <c r="J335" i="2" s="1"/>
  <c r="I542" i="2"/>
  <c r="J542" i="2" s="1"/>
  <c r="I589" i="2"/>
  <c r="J589" i="2" s="1"/>
  <c r="I523" i="2"/>
  <c r="J523" i="2" s="1"/>
  <c r="I380" i="2"/>
  <c r="J380" i="2" s="1"/>
  <c r="I520" i="2"/>
  <c r="J520" i="2" s="1"/>
  <c r="I558" i="2"/>
  <c r="J558" i="2" s="1"/>
  <c r="I459" i="2"/>
  <c r="J459" i="2" s="1"/>
  <c r="I400" i="2"/>
  <c r="J400" i="2" s="1"/>
  <c r="I569" i="2"/>
  <c r="J569" i="2" s="1"/>
  <c r="I412" i="2"/>
  <c r="J412" i="2" s="1"/>
  <c r="J246" i="2"/>
  <c r="I385" i="2"/>
  <c r="J385" i="2" s="1"/>
  <c r="I493" i="2"/>
  <c r="J493" i="2" s="1"/>
  <c r="I319" i="2"/>
  <c r="J319" i="2" s="1"/>
  <c r="I347" i="2"/>
  <c r="J347" i="2" s="1"/>
  <c r="I295" i="2"/>
  <c r="J295" i="2" s="1"/>
  <c r="I552" i="2"/>
  <c r="J552" i="2" s="1"/>
  <c r="I606" i="2"/>
  <c r="J606" i="2" s="1"/>
  <c r="I612" i="2"/>
  <c r="J612" i="2" s="1"/>
  <c r="I409" i="2"/>
  <c r="J409" i="2" s="1"/>
  <c r="I354" i="2"/>
  <c r="J354" i="2" s="1"/>
  <c r="I324" i="2"/>
  <c r="J324" i="2" s="1"/>
  <c r="I351" i="2"/>
  <c r="J351" i="2" s="1"/>
  <c r="I602" i="2"/>
  <c r="J602" i="2" s="1"/>
  <c r="I263" i="2"/>
  <c r="J263" i="2" s="1"/>
  <c r="I553" i="2"/>
  <c r="J553" i="2" s="1"/>
  <c r="I580" i="2"/>
  <c r="J580" i="2" s="1"/>
  <c r="I357" i="2"/>
  <c r="J357" i="2" s="1"/>
  <c r="I339" i="2"/>
  <c r="J339" i="2" s="1"/>
  <c r="I377" i="2"/>
  <c r="J377" i="2" s="1"/>
  <c r="I422" i="2"/>
  <c r="J422" i="2" s="1"/>
  <c r="J258" i="2"/>
  <c r="I522" i="2"/>
  <c r="J522" i="2" s="1"/>
  <c r="I293" i="2"/>
  <c r="J293" i="2" s="1"/>
  <c r="I321" i="2"/>
  <c r="J321" i="2" s="1"/>
  <c r="I526" i="2"/>
  <c r="J526" i="2" s="1"/>
  <c r="I309" i="2"/>
  <c r="J309" i="2" s="1"/>
  <c r="I597" i="2"/>
  <c r="J597" i="2" s="1"/>
  <c r="I488" i="2"/>
  <c r="J488" i="2" s="1"/>
  <c r="J251" i="2"/>
  <c r="I596" i="2"/>
  <c r="J596" i="2" s="1"/>
  <c r="I588" i="2"/>
  <c r="J588" i="2" s="1"/>
  <c r="I317" i="2"/>
  <c r="J317" i="2" s="1"/>
  <c r="I311" i="2"/>
  <c r="J311" i="2" s="1"/>
  <c r="I296" i="2"/>
  <c r="J296" i="2" s="1"/>
  <c r="I429" i="2"/>
  <c r="J429" i="2" s="1"/>
  <c r="I563" i="2"/>
  <c r="J563" i="2" s="1"/>
  <c r="I444" i="2"/>
  <c r="J444" i="2" s="1"/>
  <c r="I452" i="2"/>
  <c r="J452" i="2" s="1"/>
  <c r="I551" i="2"/>
  <c r="J551" i="2" s="1"/>
  <c r="I598" i="2"/>
  <c r="J598" i="2" s="1"/>
  <c r="I337" i="2"/>
  <c r="J337" i="2" s="1"/>
  <c r="I608" i="2"/>
  <c r="J608" i="2" s="1"/>
  <c r="I387" i="2"/>
  <c r="J387" i="2" s="1"/>
  <c r="I517" i="2"/>
  <c r="J517" i="2" s="1"/>
  <c r="I420" i="2"/>
  <c r="J420" i="2" s="1"/>
  <c r="I572" i="2"/>
  <c r="J572" i="2" s="1"/>
  <c r="J240" i="2"/>
  <c r="I491" i="2"/>
  <c r="J491" i="2" s="1"/>
  <c r="I438" i="2"/>
  <c r="J438" i="2" s="1"/>
  <c r="I576" i="2"/>
  <c r="J576" i="2" s="1"/>
  <c r="J255" i="2"/>
  <c r="I494" i="2"/>
  <c r="J494" i="2" s="1"/>
  <c r="I349" i="2"/>
  <c r="J349" i="2" s="1"/>
  <c r="I394" i="2"/>
  <c r="J394" i="2" s="1"/>
  <c r="I359" i="2"/>
  <c r="J359" i="2" s="1"/>
  <c r="I432" i="2"/>
  <c r="J432" i="2" s="1"/>
  <c r="I260" i="2"/>
  <c r="J260" i="2" s="1"/>
  <c r="I474" i="2"/>
  <c r="J474" i="2" s="1"/>
  <c r="I475" i="2"/>
  <c r="J475" i="2" s="1"/>
  <c r="I529" i="2"/>
  <c r="J529" i="2" s="1"/>
  <c r="I402" i="2"/>
  <c r="J402" i="2" s="1"/>
  <c r="I435" i="2"/>
  <c r="J435" i="2" s="1"/>
  <c r="I398" i="2"/>
  <c r="J398" i="2" s="1"/>
  <c r="J238" i="2"/>
  <c r="I425" i="2"/>
  <c r="J425" i="2" s="1"/>
  <c r="I508" i="2"/>
  <c r="J508" i="2" s="1"/>
  <c r="I449" i="2"/>
  <c r="J449" i="2" s="1"/>
  <c r="I464" i="2"/>
  <c r="J464" i="2" s="1"/>
  <c r="I547" i="2"/>
  <c r="J547" i="2" s="1"/>
  <c r="I536" i="2"/>
  <c r="J536" i="2" s="1"/>
  <c r="I348" i="2"/>
  <c r="J348" i="2" s="1"/>
  <c r="I568" i="2"/>
  <c r="J568" i="2" s="1"/>
  <c r="I585" i="2"/>
  <c r="J585" i="2" s="1"/>
  <c r="I313" i="2"/>
  <c r="J313" i="2" s="1"/>
  <c r="I338" i="2"/>
  <c r="J338" i="2" s="1"/>
  <c r="I584" i="2"/>
  <c r="J584" i="2" s="1"/>
  <c r="I515" i="2"/>
  <c r="J515" i="2" s="1"/>
  <c r="I268" i="2"/>
  <c r="J268" i="2" s="1"/>
  <c r="I482" i="2"/>
  <c r="J482" i="2" s="1"/>
  <c r="I460" i="2"/>
  <c r="J460" i="2" s="1"/>
  <c r="I282" i="2"/>
  <c r="J282" i="2" s="1"/>
  <c r="I581" i="2"/>
  <c r="J581" i="2" s="1"/>
  <c r="I421" i="2"/>
  <c r="J421" i="2" s="1"/>
  <c r="I505" i="2"/>
  <c r="J505" i="2" s="1"/>
  <c r="I445" i="2"/>
  <c r="J445" i="2" s="1"/>
  <c r="I363" i="2"/>
  <c r="J363" i="2" s="1"/>
  <c r="I352" i="2"/>
  <c r="J352" i="2" s="1"/>
  <c r="I325" i="2"/>
  <c r="J325" i="2" s="1"/>
  <c r="I67" i="2" l="1"/>
  <c r="J67" i="2" s="1"/>
  <c r="I116" i="2"/>
  <c r="J116" i="2" s="1"/>
  <c r="I220" i="2"/>
  <c r="J220" i="2" s="1"/>
  <c r="I216" i="2"/>
  <c r="J216" i="2" s="1"/>
  <c r="I203" i="2"/>
  <c r="J203" i="2" s="1"/>
  <c r="I174" i="2"/>
  <c r="J174" i="2" s="1"/>
  <c r="I140" i="2"/>
  <c r="J140" i="2" s="1"/>
  <c r="I125" i="2"/>
  <c r="J125" i="2" s="1"/>
  <c r="I82" i="2"/>
  <c r="J82" i="2" s="1"/>
  <c r="I134" i="2"/>
  <c r="J134" i="2" s="1"/>
  <c r="I88" i="2"/>
  <c r="J88" i="2" s="1"/>
  <c r="I110" i="2"/>
  <c r="J110" i="2" s="1"/>
  <c r="I222" i="2"/>
  <c r="J222" i="2" s="1"/>
  <c r="I199" i="2"/>
  <c r="J199" i="2" s="1"/>
  <c r="I115" i="2"/>
  <c r="J115" i="2" s="1"/>
  <c r="I201" i="2"/>
  <c r="J201" i="2" s="1"/>
  <c r="I133" i="2"/>
  <c r="J133" i="2" s="1"/>
  <c r="I74" i="2"/>
  <c r="J74" i="2" s="1"/>
  <c r="I152" i="2"/>
  <c r="J152" i="2" s="1"/>
  <c r="I180" i="2"/>
  <c r="J180" i="2" s="1"/>
  <c r="I171" i="2"/>
  <c r="J171" i="2" s="1"/>
  <c r="I139" i="2"/>
  <c r="J139" i="2" s="1"/>
  <c r="I167" i="2"/>
  <c r="J167" i="2" s="1"/>
  <c r="I121" i="2"/>
  <c r="J121" i="2" s="1"/>
  <c r="I69" i="2"/>
  <c r="J69" i="2" s="1"/>
  <c r="I206" i="2"/>
  <c r="J206" i="2" s="1"/>
  <c r="I75" i="2"/>
  <c r="J75" i="2" s="1"/>
  <c r="I122" i="2"/>
  <c r="J122" i="2" s="1"/>
  <c r="I160" i="2"/>
  <c r="J160" i="2" s="1"/>
  <c r="I137" i="2"/>
  <c r="J137" i="2" s="1"/>
  <c r="I77" i="2"/>
  <c r="J77" i="2" s="1"/>
  <c r="I98" i="2"/>
  <c r="J98" i="2" s="1"/>
  <c r="I97" i="2"/>
  <c r="J97" i="2" s="1"/>
  <c r="I153" i="2"/>
  <c r="J153" i="2" s="1"/>
  <c r="I223" i="2"/>
  <c r="J223" i="2" s="1"/>
  <c r="I141" i="2"/>
  <c r="J141" i="2" s="1"/>
  <c r="I234" i="2"/>
  <c r="J234" i="2" s="1"/>
  <c r="I211" i="2"/>
  <c r="J211" i="2" s="1"/>
  <c r="I187" i="2"/>
  <c r="J187" i="2" s="1"/>
  <c r="I136" i="2"/>
  <c r="J136" i="2" s="1"/>
  <c r="I185" i="2"/>
  <c r="J185" i="2" s="1"/>
  <c r="I157" i="2"/>
  <c r="J157" i="2" s="1"/>
  <c r="I198" i="2"/>
  <c r="J198" i="2" s="1"/>
  <c r="I177" i="2"/>
  <c r="J177" i="2" s="1"/>
  <c r="I150" i="2"/>
  <c r="J150" i="2" s="1"/>
  <c r="I91" i="2"/>
  <c r="J91" i="2" s="1"/>
  <c r="I112" i="2"/>
  <c r="J112" i="2" s="1"/>
  <c r="I101" i="2"/>
  <c r="J101" i="2" s="1"/>
  <c r="I102" i="2"/>
  <c r="J102" i="2" s="1"/>
  <c r="I89" i="2"/>
  <c r="J89" i="2" s="1"/>
  <c r="I70" i="2"/>
  <c r="J70" i="2" s="1"/>
  <c r="I72" i="2"/>
  <c r="J72" i="2" s="1"/>
  <c r="I111" i="2"/>
  <c r="J111" i="2" s="1"/>
  <c r="I124" i="2"/>
  <c r="J124" i="2" s="1"/>
  <c r="I105" i="2"/>
  <c r="J105" i="2" s="1"/>
  <c r="I215" i="2"/>
  <c r="J215" i="2" s="1"/>
  <c r="I129" i="2"/>
  <c r="J129" i="2" s="1"/>
  <c r="I145" i="2"/>
  <c r="J145" i="2" s="1"/>
  <c r="I76" i="2"/>
  <c r="J76" i="2" s="1"/>
  <c r="I175" i="2"/>
  <c r="J175" i="2" s="1"/>
  <c r="I172" i="2"/>
  <c r="J172" i="2" s="1"/>
  <c r="I226" i="2"/>
  <c r="J226" i="2" s="1"/>
  <c r="I138" i="2"/>
  <c r="J138" i="2" s="1"/>
  <c r="I173" i="2"/>
  <c r="J173" i="2" s="1"/>
  <c r="I71" i="2"/>
  <c r="J71" i="2" s="1"/>
  <c r="I144" i="2"/>
  <c r="J144" i="2" s="1"/>
  <c r="I213" i="2"/>
  <c r="J213" i="2" s="1"/>
  <c r="I217" i="2"/>
  <c r="J217" i="2" s="1"/>
  <c r="I178" i="2"/>
  <c r="J178" i="2" s="1"/>
  <c r="I186" i="2"/>
  <c r="J186" i="2" s="1"/>
  <c r="I146" i="2"/>
  <c r="J146" i="2" s="1"/>
  <c r="I169" i="2"/>
  <c r="J169" i="2" s="1"/>
  <c r="I135" i="2"/>
  <c r="J135" i="2" s="1"/>
  <c r="I126" i="2"/>
  <c r="J126" i="2" s="1"/>
  <c r="I84" i="2"/>
  <c r="J84" i="2" s="1"/>
  <c r="I106" i="2"/>
  <c r="J106" i="2" s="1"/>
  <c r="I93" i="2"/>
  <c r="J93" i="2" s="1"/>
  <c r="I117" i="2"/>
  <c r="J117" i="2" s="1"/>
  <c r="I68" i="2"/>
  <c r="J68" i="2" s="1"/>
  <c r="I108" i="2"/>
  <c r="J108" i="2" s="1"/>
  <c r="I95" i="2"/>
  <c r="J95" i="2" s="1"/>
  <c r="I183" i="2"/>
  <c r="J183" i="2" s="1"/>
  <c r="I209" i="2"/>
  <c r="J209" i="2" s="1"/>
  <c r="H593" i="2"/>
  <c r="I593" i="2" s="1"/>
  <c r="J593" i="2" s="1"/>
  <c r="G593" i="2"/>
  <c r="F594" i="2"/>
  <c r="F595" i="2" l="1"/>
  <c r="H594" i="2"/>
  <c r="I594" i="2" s="1"/>
  <c r="J594" i="2" s="1"/>
  <c r="G594" i="2"/>
  <c r="G596" i="2" l="1"/>
  <c r="H595" i="2"/>
  <c r="I595" i="2" s="1"/>
  <c r="J595" i="2" s="1"/>
  <c r="G595" i="2"/>
  <c r="H653" i="2"/>
  <c r="I653" i="2" s="1"/>
  <c r="J653" i="2" s="1"/>
  <c r="G654" i="2"/>
  <c r="G653" i="2"/>
</calcChain>
</file>

<file path=xl/sharedStrings.xml><?xml version="1.0" encoding="utf-8"?>
<sst xmlns="http://schemas.openxmlformats.org/spreadsheetml/2006/main" count="911" uniqueCount="152">
  <si>
    <t>Kalenderwoche</t>
  </si>
  <si>
    <t>11/2020</t>
  </si>
  <si>
    <t>12/2020</t>
  </si>
  <si>
    <t>13/2020</t>
  </si>
  <si>
    <t>14/2020</t>
  </si>
  <si>
    <t>15/2020</t>
  </si>
  <si>
    <t>16/2020</t>
  </si>
  <si>
    <t>17/2020</t>
  </si>
  <si>
    <t>18/2020</t>
  </si>
  <si>
    <t>19/2020</t>
  </si>
  <si>
    <t>20/2020</t>
  </si>
  <si>
    <t>21/2020</t>
  </si>
  <si>
    <t>22/2020</t>
  </si>
  <si>
    <t>23/2020</t>
  </si>
  <si>
    <t>24/2020</t>
  </si>
  <si>
    <t>25/2020</t>
  </si>
  <si>
    <t>26/2020</t>
  </si>
  <si>
    <t>27/2020</t>
  </si>
  <si>
    <t>28/2020</t>
  </si>
  <si>
    <t>29/2020</t>
  </si>
  <si>
    <t>30/2020</t>
  </si>
  <si>
    <t>31/2020</t>
  </si>
  <si>
    <t>32/2020</t>
  </si>
  <si>
    <t>33/2020</t>
  </si>
  <si>
    <t>34/2020</t>
  </si>
  <si>
    <t>35/2020</t>
  </si>
  <si>
    <t>36/2020</t>
  </si>
  <si>
    <t>37/2020</t>
  </si>
  <si>
    <t>38/2020</t>
  </si>
  <si>
    <t>39/2020</t>
  </si>
  <si>
    <t>40/2020</t>
  </si>
  <si>
    <t>41/2020</t>
  </si>
  <si>
    <t>42/2020</t>
  </si>
  <si>
    <t>43/2020</t>
  </si>
  <si>
    <t>44/2020</t>
  </si>
  <si>
    <t>45/2020</t>
  </si>
  <si>
    <t>46/2020</t>
  </si>
  <si>
    <t>47/2020</t>
  </si>
  <si>
    <t>48/2020</t>
  </si>
  <si>
    <t>49/2020</t>
  </si>
  <si>
    <t>50/2020</t>
  </si>
  <si>
    <t>51/2020</t>
  </si>
  <si>
    <t>52/2020</t>
  </si>
  <si>
    <t>53/2020</t>
  </si>
  <si>
    <t>2/2021</t>
  </si>
  <si>
    <t>3/2021</t>
  </si>
  <si>
    <t>4/2021</t>
  </si>
  <si>
    <t>5/2021</t>
  </si>
  <si>
    <t>6/2021</t>
  </si>
  <si>
    <t>7/2021</t>
  </si>
  <si>
    <t>8/2021</t>
  </si>
  <si>
    <t>9/2021</t>
  </si>
  <si>
    <t>10/2021</t>
  </si>
  <si>
    <t>11/2021</t>
  </si>
  <si>
    <t>12/2021</t>
  </si>
  <si>
    <t>Summe</t>
  </si>
  <si>
    <t>täglich</t>
  </si>
  <si>
    <t>durchschnittl.=</t>
  </si>
  <si>
    <t>%</t>
  </si>
  <si>
    <t>Positive</t>
  </si>
  <si>
    <t>Testungen</t>
  </si>
  <si>
    <t>13/2021</t>
  </si>
  <si>
    <t>noch aktiv=</t>
  </si>
  <si>
    <t>der EW/Woche</t>
  </si>
  <si>
    <r>
      <t>1/</t>
    </r>
    <r>
      <rPr>
        <b/>
        <sz val="11"/>
        <color rgb="FF000000"/>
        <rFont val="Calibri"/>
        <family val="2"/>
        <scheme val="minor"/>
      </rPr>
      <t>2021</t>
    </r>
  </si>
  <si>
    <t>17/2021</t>
  </si>
  <si>
    <t>14/2021</t>
  </si>
  <si>
    <t>15/2021</t>
  </si>
  <si>
    <t>16/2021</t>
  </si>
  <si>
    <t>noch akut</t>
  </si>
  <si>
    <t>Fortschreibung des RKI: kumulierte PCR-Fälle, die noch akut sind</t>
  </si>
  <si>
    <t>der Einwohn.</t>
  </si>
  <si>
    <t>19/2021</t>
  </si>
  <si>
    <t>20/2021</t>
  </si>
  <si>
    <t>18/2021</t>
  </si>
  <si>
    <t>21/2021</t>
  </si>
  <si>
    <t>22/2021</t>
  </si>
  <si>
    <t>der Bevölker.</t>
  </si>
  <si>
    <t>Treffer</t>
  </si>
  <si>
    <t>23/2021</t>
  </si>
  <si>
    <t>ct-Wert &lt;25</t>
  </si>
  <si>
    <t>von diesen</t>
  </si>
  <si>
    <t>24/2021</t>
  </si>
  <si>
    <t>25/2021</t>
  </si>
  <si>
    <t>Inz.</t>
  </si>
  <si>
    <t>26/2021</t>
  </si>
  <si>
    <t>2/3 infektiös</t>
  </si>
  <si>
    <t>27/2021</t>
  </si>
  <si>
    <t>aktiv=</t>
  </si>
  <si>
    <t>28/2021</t>
  </si>
  <si>
    <r>
      <t>Bis KW10,</t>
    </r>
    <r>
      <rPr>
        <b/>
        <sz val="8"/>
        <color rgb="FF000000"/>
        <rFont val="Calibri"/>
        <family val="2"/>
        <scheme val="minor"/>
      </rPr>
      <t xml:space="preserve"> 2020</t>
    </r>
  </si>
  <si>
    <t>29/2021</t>
  </si>
  <si>
    <t>wenn das innerhalb von 3 Wochen geschieht.</t>
  </si>
  <si>
    <t>An Impfungen verstorben wird nur erfassst,</t>
  </si>
  <si>
    <t>+ / -</t>
  </si>
  <si>
    <t>30/2021</t>
  </si>
  <si>
    <t>31/2021</t>
  </si>
  <si>
    <t>32/2021</t>
  </si>
  <si>
    <t>?</t>
  </si>
  <si>
    <t>wieder aktiv=</t>
  </si>
  <si>
    <t>33/2021</t>
  </si>
  <si>
    <t>34/2021</t>
  </si>
  <si>
    <t>35/2021</t>
  </si>
  <si>
    <t>aktualisiert</t>
  </si>
  <si>
    <t>Woche 36</t>
  </si>
  <si>
    <r>
      <t xml:space="preserve">Im Zeitalter der elektronischen Datenerfassung/Weitermeldung kann so etwas nur </t>
    </r>
    <r>
      <rPr>
        <b/>
        <sz val="11"/>
        <color rgb="FFFF0000"/>
        <rFont val="Calibri"/>
        <family val="2"/>
        <scheme val="minor"/>
      </rPr>
      <t>Manipulation</t>
    </r>
    <r>
      <rPr>
        <sz val="11"/>
        <color rgb="FFFF0000"/>
        <rFont val="Calibri"/>
        <family val="2"/>
        <scheme val="minor"/>
      </rPr>
      <t xml:space="preserve"> sein</t>
    </r>
  </si>
  <si>
    <r>
      <t xml:space="preserve">Diese Fortschreibung habe ich beendet, weil das RKI </t>
    </r>
    <r>
      <rPr>
        <b/>
        <sz val="11"/>
        <color rgb="FFFF0000"/>
        <rFont val="Calibri"/>
        <family val="2"/>
        <scheme val="minor"/>
      </rPr>
      <t>zwei Monate rückwirkend Zahlen änderte.</t>
    </r>
  </si>
  <si>
    <t>Beispiel Woche 34: Die PCR-Teste wurden um 19.254 (!) erhöht, die positven Fälle um 666</t>
  </si>
  <si>
    <r>
      <t xml:space="preserve">Oder aber es handelt sich um </t>
    </r>
    <r>
      <rPr>
        <b/>
        <sz val="11"/>
        <color rgb="FFFF0000"/>
        <rFont val="Calibri"/>
        <family val="2"/>
        <scheme val="minor"/>
      </rPr>
      <t>Schlamperei</t>
    </r>
    <r>
      <rPr>
        <sz val="11"/>
        <color rgb="FFFF0000"/>
        <rFont val="Calibri"/>
        <family val="2"/>
        <scheme val="minor"/>
      </rPr>
      <t>, die man sich in einer Epidemie nicht erlauben darf</t>
    </r>
  </si>
  <si>
    <t>66.5</t>
  </si>
  <si>
    <t>????</t>
  </si>
  <si>
    <t>232.1</t>
  </si>
  <si>
    <t>0 - 4</t>
  </si>
  <si>
    <t>15 - 34</t>
  </si>
  <si>
    <t>35 - 59</t>
  </si>
  <si>
    <t>60 - 79</t>
  </si>
  <si>
    <t>80 +</t>
  </si>
  <si>
    <t xml:space="preserve"> 5 - 14</t>
  </si>
  <si>
    <t>Altersgruppe</t>
  </si>
  <si>
    <t>Jahre</t>
  </si>
  <si>
    <t>männl.</t>
  </si>
  <si>
    <t>weibl.</t>
  </si>
  <si>
    <t>gesamt</t>
  </si>
  <si>
    <t>je Jahrgang</t>
  </si>
  <si>
    <t>Anteil</t>
  </si>
  <si>
    <t>Covid-19-Fälle nach Altersgruppen und Geschlecht je 100.000 Einwohner</t>
  </si>
  <si>
    <t>kumuliert</t>
  </si>
  <si>
    <t>neu</t>
  </si>
  <si>
    <t>Keine Fortschreibung, weil es in Deutschland kein Impfregister gibt</t>
  </si>
  <si>
    <t>bis</t>
  </si>
  <si>
    <t>Tage mit Corona. Der erste Fall wurde am 27.1.2020 in Bayern registriert</t>
  </si>
  <si>
    <t>Spanne</t>
  </si>
  <si>
    <t>der Bevölker. verstorben</t>
  </si>
  <si>
    <t>Sterbefälle nach Altersgruppen und Geschlecht je 100.000 Einwohner</t>
  </si>
  <si>
    <t>Tage vom</t>
  </si>
  <si>
    <t>aktuell</t>
  </si>
  <si>
    <t>Aber "unerklärliche" Todesfälle gibt es Wochen danach</t>
  </si>
  <si>
    <t>pro Tag seit 27. Jan 2020</t>
  </si>
  <si>
    <t>"Positive" d.Bevölk.</t>
  </si>
  <si>
    <r>
      <t xml:space="preserve">der Infizierten sind </t>
    </r>
    <r>
      <rPr>
        <b/>
        <u/>
        <sz val="9"/>
        <color rgb="FFFF0000"/>
        <rFont val="Calibri"/>
        <family val="2"/>
        <scheme val="minor"/>
      </rPr>
      <t>mit</t>
    </r>
    <r>
      <rPr>
        <b/>
        <sz val="9"/>
        <color rgb="FFFF0000"/>
        <rFont val="Calibri"/>
        <family val="2"/>
        <scheme val="minor"/>
      </rPr>
      <t xml:space="preserve"> Corona verstorben …</t>
    </r>
  </si>
  <si>
    <t>Verstorbene aktualisieren!</t>
  </si>
  <si>
    <t>Positivteste</t>
  </si>
  <si>
    <t>Aufzeichnungen im Urlaub unterbrochen</t>
  </si>
  <si>
    <t>ste Tag des Jahres</t>
  </si>
  <si>
    <t>gestorben</t>
  </si>
  <si>
    <t>mit Corona verstorben, nicht an:</t>
  </si>
  <si>
    <t>genesen</t>
  </si>
  <si>
    <t>pro Jahr</t>
  </si>
  <si>
    <r>
      <rPr>
        <b/>
        <u/>
        <sz val="9"/>
        <color rgb="FFFF0000"/>
        <rFont val="Calibri"/>
        <family val="2"/>
        <scheme val="minor"/>
      </rPr>
      <t>25% an</t>
    </r>
    <r>
      <rPr>
        <b/>
        <sz val="9"/>
        <color rgb="FFFF0000"/>
        <rFont val="Calibri"/>
        <family val="2"/>
        <scheme val="minor"/>
      </rPr>
      <t xml:space="preserve"> Corona verstorben</t>
    </r>
  </si>
  <si>
    <t xml:space="preserve">41/25% mit </t>
  </si>
  <si>
    <t>aktualis.&gt;</t>
  </si>
  <si>
    <t>Aufzeichung im Urlaub unterbrochen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</si>
</sst>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* #,##0_-;\-* #,##0_-;_-* &quot;-&quot;??_-;_-@_-"/>
    <numFmt numFmtId="165" formatCode="0.000%"/>
    <numFmt numFmtId="166" formatCode="0.0"/>
    <numFmt numFmtId="167" formatCode="#,##0_ ;\-#,##0\ "/>
    <numFmt numFmtId="168" formatCode="_-* #,##0.00\ _€_-;\-* #,##0.00\ _€_-;_-* &quot;-&quot;??\ _€_-;_-@_-"/>
    <numFmt numFmtId="169" formatCode="_-* #,##0\ _€_-;\-* #,##0\ _€_-;_-* &quot;-&quot;??\ _€_-;_-@_-"/>
    <numFmt numFmtId="170" formatCode="_-* #,##0.0_-;\-* #,##0.0_-;_-* &quot;-&quot;??_-;_-@_-"/>
    <numFmt numFmtId="171" formatCode="dd/mm/yy;@"/>
    <numFmt numFmtId="172" formatCode="0.0%"/>
    <numFmt numFmtId="173" formatCode="#,##0.0"/>
    <numFmt numFmtId="174" formatCode="_-* #,##0\ _€_-;\-* #,##0\ _€_-;_-* &quot;-&quot;?\ _€_-;_-@_-"/>
    <numFmt numFmtId="175" formatCode="0.0000%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168" fontId="3" fillId="0" borderId="0" applyFont="0" applyFill="0" applyBorder="0" applyAlignment="0" applyProtection="0"/>
  </cellStyleXfs>
  <cellXfs count="205">
    <xf numFmtId="0" fontId="0" fillId="0" borderId="0" xfId="0"/>
    <xf numFmtId="0" fontId="4" fillId="0" borderId="0" xfId="2" applyFont="1" applyAlignment="1">
      <alignment horizontal="center"/>
    </xf>
    <xf numFmtId="0" fontId="3" fillId="0" borderId="0" xfId="2" applyAlignment="1">
      <alignment horizontal="center"/>
    </xf>
    <xf numFmtId="3" fontId="3" fillId="0" borderId="0" xfId="2" applyNumberFormat="1" applyAlignment="1">
      <alignment horizontal="center"/>
    </xf>
    <xf numFmtId="3" fontId="4" fillId="0" borderId="0" xfId="2" applyNumberFormat="1" applyFont="1" applyAlignment="1">
      <alignment horizontal="center"/>
    </xf>
    <xf numFmtId="2" fontId="4" fillId="0" borderId="0" xfId="2" applyNumberFormat="1" applyFont="1" applyAlignment="1">
      <alignment horizontal="center"/>
    </xf>
    <xf numFmtId="0" fontId="3" fillId="0" borderId="0" xfId="2" quotePrefix="1" applyAlignment="1">
      <alignment horizontal="center"/>
    </xf>
    <xf numFmtId="3" fontId="3" fillId="0" borderId="0" xfId="2" quotePrefix="1" applyNumberFormat="1" applyAlignment="1">
      <alignment horizontal="center"/>
    </xf>
    <xf numFmtId="3" fontId="2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3" fontId="5" fillId="0" borderId="0" xfId="2" applyNumberFormat="1" applyFont="1" applyAlignment="1">
      <alignment horizontal="center"/>
    </xf>
    <xf numFmtId="0" fontId="5" fillId="0" borderId="0" xfId="0" applyFont="1"/>
    <xf numFmtId="164" fontId="2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 vertical="center"/>
    </xf>
    <xf numFmtId="10" fontId="9" fillId="0" borderId="0" xfId="2" applyNumberFormat="1" applyFont="1" applyAlignment="1">
      <alignment horizontal="center"/>
    </xf>
    <xf numFmtId="10" fontId="4" fillId="0" borderId="0" xfId="2" applyNumberFormat="1" applyFont="1" applyAlignment="1">
      <alignment horizontal="center"/>
    </xf>
    <xf numFmtId="10" fontId="10" fillId="0" borderId="0" xfId="2" applyNumberFormat="1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/>
    </xf>
    <xf numFmtId="14" fontId="7" fillId="0" borderId="0" xfId="0" applyNumberFormat="1" applyFont="1"/>
    <xf numFmtId="164" fontId="7" fillId="0" borderId="0" xfId="1" applyNumberFormat="1" applyFont="1"/>
    <xf numFmtId="10" fontId="7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0" fontId="5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12" fillId="0" borderId="0" xfId="0" applyFont="1"/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1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4" fillId="0" borderId="0" xfId="2" applyFont="1" applyAlignment="1">
      <alignment horizontal="right"/>
    </xf>
    <xf numFmtId="0" fontId="3" fillId="0" borderId="0" xfId="2" applyAlignment="1">
      <alignment horizontal="right"/>
    </xf>
    <xf numFmtId="0" fontId="14" fillId="0" borderId="0" xfId="0" applyFont="1"/>
    <xf numFmtId="164" fontId="6" fillId="0" borderId="0" xfId="1" applyNumberFormat="1" applyFont="1" applyAlignment="1">
      <alignment horizontal="center"/>
    </xf>
    <xf numFmtId="10" fontId="15" fillId="0" borderId="0" xfId="2" applyNumberFormat="1" applyFont="1" applyAlignment="1">
      <alignment horizontal="center"/>
    </xf>
    <xf numFmtId="3" fontId="0" fillId="0" borderId="0" xfId="0" quotePrefix="1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10" fontId="16" fillId="0" borderId="0" xfId="2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 vertical="center"/>
    </xf>
    <xf numFmtId="0" fontId="2" fillId="0" borderId="0" xfId="0" applyFont="1"/>
    <xf numFmtId="167" fontId="3" fillId="0" borderId="0" xfId="1" applyNumberFormat="1" applyFont="1" applyAlignment="1">
      <alignment horizontal="center"/>
    </xf>
    <xf numFmtId="167" fontId="3" fillId="0" borderId="0" xfId="1" applyNumberFormat="1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2" applyFont="1" applyAlignment="1">
      <alignment horizontal="center"/>
    </xf>
    <xf numFmtId="0" fontId="16" fillId="0" borderId="0" xfId="0" applyFont="1"/>
    <xf numFmtId="164" fontId="0" fillId="0" borderId="0" xfId="1" applyNumberFormat="1" applyFont="1" applyAlignment="1">
      <alignment horizontal="center"/>
    </xf>
    <xf numFmtId="167" fontId="0" fillId="0" borderId="0" xfId="1" applyNumberFormat="1" applyFont="1" applyAlignment="1">
      <alignment horizontal="center"/>
    </xf>
    <xf numFmtId="167" fontId="0" fillId="0" borderId="0" xfId="1" applyNumberFormat="1" applyFont="1" applyAlignment="1">
      <alignment horizontal="center" vertical="center"/>
    </xf>
    <xf numFmtId="167" fontId="2" fillId="0" borderId="0" xfId="1" applyNumberFormat="1" applyFont="1" applyAlignment="1">
      <alignment horizontal="center"/>
    </xf>
    <xf numFmtId="167" fontId="5" fillId="0" borderId="0" xfId="1" applyNumberFormat="1" applyFont="1" applyAlignment="1">
      <alignment horizontal="center"/>
    </xf>
    <xf numFmtId="167" fontId="6" fillId="0" borderId="0" xfId="1" applyNumberFormat="1" applyFont="1" applyAlignment="1">
      <alignment horizontal="center"/>
    </xf>
    <xf numFmtId="169" fontId="3" fillId="0" borderId="0" xfId="5" applyNumberFormat="1" applyFont="1" applyAlignment="1">
      <alignment horizontal="center"/>
    </xf>
    <xf numFmtId="169" fontId="3" fillId="0" borderId="0" xfId="5" applyNumberFormat="1" applyFont="1" applyAlignment="1"/>
    <xf numFmtId="169" fontId="4" fillId="0" borderId="0" xfId="5" applyNumberFormat="1" applyFont="1" applyAlignment="1"/>
    <xf numFmtId="169" fontId="4" fillId="0" borderId="0" xfId="5" applyNumberFormat="1" applyFont="1" applyAlignment="1">
      <alignment horizontal="center"/>
    </xf>
    <xf numFmtId="167" fontId="15" fillId="0" borderId="0" xfId="1" applyNumberFormat="1" applyFont="1" applyAlignment="1">
      <alignment horizontal="center"/>
    </xf>
    <xf numFmtId="3" fontId="4" fillId="0" borderId="0" xfId="2" applyNumberFormat="1" applyFont="1" applyAlignment="1">
      <alignment horizontal="right"/>
    </xf>
    <xf numFmtId="167" fontId="10" fillId="0" borderId="0" xfId="1" applyNumberFormat="1" applyFont="1" applyAlignment="1">
      <alignment horizontal="center"/>
    </xf>
    <xf numFmtId="3" fontId="7" fillId="0" borderId="0" xfId="0" quotePrefix="1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 vertical="center"/>
    </xf>
    <xf numFmtId="10" fontId="6" fillId="0" borderId="0" xfId="2" applyNumberFormat="1" applyFont="1" applyAlignment="1">
      <alignment horizontal="center"/>
    </xf>
    <xf numFmtId="0" fontId="22" fillId="0" borderId="0" xfId="0" applyFont="1"/>
    <xf numFmtId="169" fontId="2" fillId="0" borderId="0" xfId="5" applyNumberFormat="1" applyFont="1" applyAlignment="1">
      <alignment horizontal="center"/>
    </xf>
    <xf numFmtId="169" fontId="2" fillId="0" borderId="0" xfId="0" applyNumberFormat="1" applyFont="1"/>
    <xf numFmtId="0" fontId="2" fillId="0" borderId="0" xfId="2" applyFont="1" applyAlignment="1">
      <alignment horizontal="left"/>
    </xf>
    <xf numFmtId="3" fontId="2" fillId="0" borderId="0" xfId="2" applyNumberFormat="1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horizontal="center"/>
    </xf>
    <xf numFmtId="164" fontId="25" fillId="0" borderId="0" xfId="1" applyNumberFormat="1" applyFont="1" applyAlignment="1">
      <alignment horizontal="center"/>
    </xf>
    <xf numFmtId="0" fontId="24" fillId="0" borderId="0" xfId="0" applyFont="1" applyAlignment="1">
      <alignment horizontal="center"/>
    </xf>
    <xf numFmtId="9" fontId="25" fillId="0" borderId="0" xfId="4" applyFont="1" applyAlignment="1">
      <alignment horizontal="center"/>
    </xf>
    <xf numFmtId="0" fontId="25" fillId="0" borderId="0" xfId="0" applyFont="1"/>
    <xf numFmtId="9" fontId="24" fillId="0" borderId="0" xfId="4" applyFont="1" applyAlignment="1">
      <alignment horizontal="center"/>
    </xf>
    <xf numFmtId="0" fontId="23" fillId="0" borderId="0" xfId="0" applyFont="1" applyAlignment="1">
      <alignment horizontal="center"/>
    </xf>
    <xf numFmtId="164" fontId="23" fillId="0" borderId="0" xfId="1" applyNumberFormat="1" applyFont="1" applyAlignment="1">
      <alignment horizontal="center"/>
    </xf>
    <xf numFmtId="9" fontId="23" fillId="0" borderId="0" xfId="4" applyFont="1" applyAlignment="1">
      <alignment horizontal="center"/>
    </xf>
    <xf numFmtId="0" fontId="23" fillId="0" borderId="0" xfId="0" applyFont="1"/>
    <xf numFmtId="0" fontId="20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3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164" fontId="26" fillId="0" borderId="0" xfId="1" applyNumberFormat="1" applyFont="1" applyAlignment="1">
      <alignment horizontal="center"/>
    </xf>
    <xf numFmtId="164" fontId="26" fillId="0" borderId="0" xfId="1" applyNumberFormat="1" applyFont="1"/>
    <xf numFmtId="164" fontId="29" fillId="0" borderId="0" xfId="1" applyNumberFormat="1" applyFont="1"/>
    <xf numFmtId="3" fontId="27" fillId="0" borderId="0" xfId="1" applyNumberFormat="1" applyFont="1" applyAlignment="1">
      <alignment horizontal="center"/>
    </xf>
    <xf numFmtId="10" fontId="29" fillId="0" borderId="0" xfId="0" applyNumberFormat="1" applyFont="1" applyAlignment="1">
      <alignment horizontal="center" vertical="center"/>
    </xf>
    <xf numFmtId="10" fontId="28" fillId="0" borderId="0" xfId="4" applyNumberFormat="1" applyFont="1" applyAlignment="1">
      <alignment horizontal="center"/>
    </xf>
    <xf numFmtId="3" fontId="30" fillId="0" borderId="0" xfId="1" applyNumberFormat="1" applyFont="1" applyAlignment="1">
      <alignment horizontal="center"/>
    </xf>
    <xf numFmtId="165" fontId="26" fillId="0" borderId="0" xfId="0" applyNumberFormat="1" applyFont="1" applyAlignment="1">
      <alignment horizontal="center" vertical="center"/>
    </xf>
    <xf numFmtId="164" fontId="31" fillId="0" borderId="0" xfId="1" applyNumberFormat="1" applyFont="1"/>
    <xf numFmtId="165" fontId="29" fillId="0" borderId="0" xfId="0" applyNumberFormat="1" applyFont="1" applyAlignment="1">
      <alignment horizontal="center" vertical="center"/>
    </xf>
    <xf numFmtId="165" fontId="28" fillId="0" borderId="0" xfId="4" applyNumberFormat="1" applyFont="1" applyAlignment="1">
      <alignment horizontal="center"/>
    </xf>
    <xf numFmtId="13" fontId="26" fillId="0" borderId="0" xfId="0" applyNumberFormat="1" applyFont="1"/>
    <xf numFmtId="164" fontId="26" fillId="0" borderId="0" xfId="0" applyNumberFormat="1" applyFont="1"/>
    <xf numFmtId="0" fontId="28" fillId="0" borderId="0" xfId="0" applyFont="1"/>
    <xf numFmtId="0" fontId="32" fillId="0" borderId="0" xfId="0" applyFont="1" applyAlignment="1">
      <alignment horizontal="center"/>
    </xf>
    <xf numFmtId="0" fontId="32" fillId="0" borderId="0" xfId="0" applyFont="1"/>
    <xf numFmtId="164" fontId="28" fillId="0" borderId="0" xfId="1" applyNumberFormat="1" applyFont="1"/>
    <xf numFmtId="0" fontId="20" fillId="0" borderId="0" xfId="0" applyFont="1" applyAlignment="1">
      <alignment horizontal="right"/>
    </xf>
    <xf numFmtId="164" fontId="33" fillId="0" borderId="0" xfId="1" applyNumberFormat="1" applyFont="1" applyAlignment="1">
      <alignment horizontal="center"/>
    </xf>
    <xf numFmtId="170" fontId="26" fillId="0" borderId="0" xfId="0" applyNumberFormat="1" applyFont="1"/>
    <xf numFmtId="164" fontId="30" fillId="0" borderId="0" xfId="1" applyNumberFormat="1" applyFont="1"/>
    <xf numFmtId="0" fontId="26" fillId="0" borderId="1" xfId="0" applyFont="1" applyBorder="1"/>
    <xf numFmtId="164" fontId="35" fillId="0" borderId="0" xfId="1" applyNumberFormat="1" applyFont="1"/>
    <xf numFmtId="0" fontId="36" fillId="0" borderId="0" xfId="0" applyFont="1"/>
    <xf numFmtId="0" fontId="28" fillId="0" borderId="0" xfId="0" applyFont="1" applyAlignment="1">
      <alignment horizontal="left"/>
    </xf>
    <xf numFmtId="14" fontId="20" fillId="0" borderId="0" xfId="1" applyNumberFormat="1" applyFont="1"/>
    <xf numFmtId="14" fontId="20" fillId="0" borderId="0" xfId="0" applyNumberFormat="1" applyFont="1"/>
    <xf numFmtId="164" fontId="32" fillId="0" borderId="0" xfId="1" applyNumberFormat="1" applyFont="1" applyBorder="1" applyAlignment="1">
      <alignment horizontal="center" vertical="center"/>
    </xf>
    <xf numFmtId="0" fontId="26" fillId="0" borderId="3" xfId="0" applyFont="1" applyBorder="1"/>
    <xf numFmtId="0" fontId="26" fillId="0" borderId="4" xfId="0" applyFont="1" applyBorder="1"/>
    <xf numFmtId="3" fontId="24" fillId="0" borderId="0" xfId="1" applyNumberFormat="1" applyFont="1" applyAlignment="1">
      <alignment horizontal="center"/>
    </xf>
    <xf numFmtId="3" fontId="25" fillId="0" borderId="0" xfId="1" applyNumberFormat="1" applyFont="1" applyAlignment="1">
      <alignment horizontal="center"/>
    </xf>
    <xf numFmtId="3" fontId="24" fillId="0" borderId="0" xfId="0" applyNumberFormat="1" applyFont="1" applyAlignment="1">
      <alignment horizontal="center"/>
    </xf>
    <xf numFmtId="0" fontId="34" fillId="0" borderId="4" xfId="0" applyFont="1" applyBorder="1"/>
    <xf numFmtId="0" fontId="34" fillId="0" borderId="2" xfId="0" applyFont="1" applyBorder="1"/>
    <xf numFmtId="171" fontId="26" fillId="0" borderId="0" xfId="0" applyNumberFormat="1" applyFont="1"/>
    <xf numFmtId="1" fontId="26" fillId="0" borderId="0" xfId="0" applyNumberFormat="1" applyFont="1" applyAlignment="1">
      <alignment horizontal="center"/>
    </xf>
    <xf numFmtId="1" fontId="30" fillId="0" borderId="0" xfId="0" applyNumberFormat="1" applyFont="1" applyAlignment="1">
      <alignment horizontal="center"/>
    </xf>
    <xf numFmtId="1" fontId="28" fillId="0" borderId="0" xfId="0" applyNumberFormat="1" applyFont="1" applyAlignment="1">
      <alignment horizontal="center"/>
    </xf>
    <xf numFmtId="1" fontId="23" fillId="0" borderId="2" xfId="0" applyNumberFormat="1" applyFont="1" applyBorder="1" applyAlignment="1">
      <alignment horizontal="right"/>
    </xf>
    <xf numFmtId="1" fontId="20" fillId="0" borderId="0" xfId="0" applyNumberFormat="1" applyFont="1" applyAlignment="1">
      <alignment horizontal="center"/>
    </xf>
    <xf numFmtId="9" fontId="28" fillId="0" borderId="0" xfId="4" applyFont="1"/>
    <xf numFmtId="165" fontId="28" fillId="0" borderId="0" xfId="4" applyNumberFormat="1" applyFont="1" applyBorder="1" applyAlignment="1">
      <alignment horizontal="center"/>
    </xf>
    <xf numFmtId="0" fontId="30" fillId="0" borderId="0" xfId="0" applyFont="1"/>
    <xf numFmtId="164" fontId="34" fillId="0" borderId="0" xfId="1" applyNumberFormat="1" applyFont="1" applyAlignment="1">
      <alignment horizontal="right"/>
    </xf>
    <xf numFmtId="164" fontId="33" fillId="0" borderId="0" xfId="0" applyNumberFormat="1" applyFont="1"/>
    <xf numFmtId="170" fontId="25" fillId="0" borderId="0" xfId="1" applyNumberFormat="1" applyFont="1" applyAlignment="1">
      <alignment horizontal="center"/>
    </xf>
    <xf numFmtId="164" fontId="38" fillId="0" borderId="0" xfId="1" applyNumberFormat="1" applyFont="1" applyAlignment="1">
      <alignment horizontal="center"/>
    </xf>
    <xf numFmtId="173" fontId="2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" fontId="36" fillId="0" borderId="0" xfId="0" applyNumberFormat="1" applyFont="1" applyAlignment="1">
      <alignment horizontal="center"/>
    </xf>
    <xf numFmtId="164" fontId="24" fillId="0" borderId="0" xfId="1" applyNumberFormat="1" applyFont="1" applyAlignment="1">
      <alignment horizontal="center"/>
    </xf>
    <xf numFmtId="0" fontId="39" fillId="0" borderId="0" xfId="0" applyFont="1"/>
    <xf numFmtId="170" fontId="39" fillId="0" borderId="0" xfId="1" applyNumberFormat="1" applyFont="1" applyAlignment="1">
      <alignment horizontal="center"/>
    </xf>
    <xf numFmtId="14" fontId="39" fillId="0" borderId="0" xfId="0" applyNumberFormat="1" applyFont="1" applyAlignment="1">
      <alignment horizontal="center"/>
    </xf>
    <xf numFmtId="14" fontId="39" fillId="0" borderId="0" xfId="1" applyNumberFormat="1" applyFont="1" applyAlignment="1">
      <alignment horizontal="center"/>
    </xf>
    <xf numFmtId="9" fontId="39" fillId="0" borderId="0" xfId="4" applyFont="1" applyAlignment="1">
      <alignment horizontal="left"/>
    </xf>
    <xf numFmtId="1" fontId="23" fillId="0" borderId="0" xfId="0" applyNumberFormat="1" applyFont="1" applyAlignment="1">
      <alignment horizontal="right"/>
    </xf>
    <xf numFmtId="9" fontId="14" fillId="0" borderId="0" xfId="4" applyFont="1" applyAlignment="1">
      <alignment horizontal="center"/>
    </xf>
    <xf numFmtId="172" fontId="25" fillId="0" borderId="0" xfId="4" applyNumberFormat="1" applyFont="1" applyAlignment="1">
      <alignment horizontal="center"/>
    </xf>
    <xf numFmtId="10" fontId="32" fillId="0" borderId="0" xfId="4" applyNumberFormat="1" applyFont="1" applyBorder="1" applyAlignment="1">
      <alignment horizontal="left"/>
    </xf>
    <xf numFmtId="164" fontId="28" fillId="0" borderId="0" xfId="1" applyNumberFormat="1" applyFont="1" applyBorder="1" applyAlignment="1">
      <alignment horizontal="center"/>
    </xf>
    <xf numFmtId="164" fontId="34" fillId="0" borderId="0" xfId="1" applyNumberFormat="1" applyFont="1"/>
    <xf numFmtId="165" fontId="32" fillId="0" borderId="5" xfId="4" applyNumberFormat="1" applyFont="1" applyBorder="1" applyAlignment="1">
      <alignment horizontal="right"/>
    </xf>
    <xf numFmtId="0" fontId="34" fillId="0" borderId="6" xfId="0" applyFont="1" applyBorder="1"/>
    <xf numFmtId="165" fontId="32" fillId="0" borderId="1" xfId="4" applyNumberFormat="1" applyFont="1" applyBorder="1" applyAlignment="1">
      <alignment horizontal="right"/>
    </xf>
    <xf numFmtId="170" fontId="32" fillId="0" borderId="7" xfId="0" applyNumberFormat="1" applyFont="1" applyBorder="1"/>
    <xf numFmtId="0" fontId="26" fillId="0" borderId="8" xfId="0" applyFont="1" applyBorder="1"/>
    <xf numFmtId="0" fontId="28" fillId="0" borderId="2" xfId="0" applyFont="1" applyBorder="1"/>
    <xf numFmtId="0" fontId="34" fillId="0" borderId="2" xfId="0" applyFont="1" applyBorder="1" applyAlignment="1">
      <alignment horizontal="right"/>
    </xf>
    <xf numFmtId="0" fontId="26" fillId="0" borderId="2" xfId="0" applyFont="1" applyBorder="1"/>
    <xf numFmtId="0" fontId="40" fillId="0" borderId="0" xfId="0" applyFont="1" applyAlignment="1">
      <alignment horizontal="center"/>
    </xf>
    <xf numFmtId="3" fontId="40" fillId="0" borderId="0" xfId="1" applyNumberFormat="1" applyFont="1" applyAlignment="1">
      <alignment horizontal="center"/>
    </xf>
    <xf numFmtId="3" fontId="41" fillId="0" borderId="0" xfId="0" applyNumberFormat="1" applyFont="1" applyAlignment="1">
      <alignment horizontal="center"/>
    </xf>
    <xf numFmtId="170" fontId="40" fillId="0" borderId="0" xfId="1" applyNumberFormat="1" applyFont="1" applyAlignment="1">
      <alignment horizontal="center"/>
    </xf>
    <xf numFmtId="173" fontId="40" fillId="0" borderId="0" xfId="1" applyNumberFormat="1" applyFont="1" applyAlignment="1">
      <alignment horizontal="center"/>
    </xf>
    <xf numFmtId="4" fontId="41" fillId="0" borderId="0" xfId="0" applyNumberFormat="1" applyFont="1" applyAlignment="1">
      <alignment horizontal="center"/>
    </xf>
    <xf numFmtId="10" fontId="40" fillId="0" borderId="0" xfId="4" applyNumberFormat="1" applyFont="1" applyAlignment="1">
      <alignment horizontal="center"/>
    </xf>
    <xf numFmtId="17" fontId="40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170" fontId="41" fillId="0" borderId="0" xfId="1" applyNumberFormat="1" applyFont="1" applyBorder="1" applyAlignment="1">
      <alignment horizontal="center"/>
    </xf>
    <xf numFmtId="3" fontId="41" fillId="0" borderId="0" xfId="1" applyNumberFormat="1" applyFont="1" applyBorder="1" applyAlignment="1">
      <alignment horizontal="center"/>
    </xf>
    <xf numFmtId="173" fontId="41" fillId="0" borderId="0" xfId="0" applyNumberFormat="1" applyFont="1" applyAlignment="1">
      <alignment horizontal="center"/>
    </xf>
    <xf numFmtId="172" fontId="41" fillId="0" borderId="0" xfId="4" applyNumberFormat="1" applyFont="1" applyBorder="1" applyAlignment="1">
      <alignment horizontal="center"/>
    </xf>
    <xf numFmtId="3" fontId="40" fillId="0" borderId="0" xfId="1" applyNumberFormat="1" applyFont="1" applyBorder="1" applyAlignment="1">
      <alignment horizontal="center"/>
    </xf>
    <xf numFmtId="0" fontId="41" fillId="0" borderId="0" xfId="0" applyFont="1"/>
    <xf numFmtId="172" fontId="41" fillId="0" borderId="0" xfId="4" applyNumberFormat="1" applyFont="1" applyAlignment="1">
      <alignment horizontal="center"/>
    </xf>
    <xf numFmtId="10" fontId="25" fillId="0" borderId="0" xfId="4" applyNumberFormat="1" applyFont="1" applyAlignment="1">
      <alignment horizontal="center"/>
    </xf>
    <xf numFmtId="17" fontId="25" fillId="0" borderId="0" xfId="0" applyNumberFormat="1" applyFont="1" applyAlignment="1">
      <alignment horizontal="center"/>
    </xf>
    <xf numFmtId="3" fontId="40" fillId="0" borderId="0" xfId="0" applyNumberFormat="1" applyFont="1" applyAlignment="1">
      <alignment horizontal="center"/>
    </xf>
    <xf numFmtId="14" fontId="33" fillId="0" borderId="0" xfId="0" applyNumberFormat="1" applyFont="1"/>
    <xf numFmtId="49" fontId="30" fillId="0" borderId="0" xfId="0" applyNumberFormat="1" applyFont="1"/>
    <xf numFmtId="49" fontId="32" fillId="0" borderId="0" xfId="0" applyNumberFormat="1" applyFont="1"/>
    <xf numFmtId="164" fontId="43" fillId="0" borderId="0" xfId="1" applyNumberFormat="1" applyFont="1"/>
    <xf numFmtId="3" fontId="44" fillId="0" borderId="0" xfId="1" applyNumberFormat="1" applyFont="1" applyAlignment="1">
      <alignment horizontal="center"/>
    </xf>
    <xf numFmtId="164" fontId="45" fillId="0" borderId="0" xfId="1" applyNumberFormat="1" applyFont="1"/>
    <xf numFmtId="10" fontId="34" fillId="0" borderId="3" xfId="0" applyNumberFormat="1" applyFont="1" applyBorder="1" applyAlignment="1">
      <alignment horizontal="center"/>
    </xf>
    <xf numFmtId="174" fontId="23" fillId="0" borderId="1" xfId="0" applyNumberFormat="1" applyFont="1" applyBorder="1"/>
    <xf numFmtId="0" fontId="23" fillId="0" borderId="3" xfId="0" applyFont="1" applyBorder="1"/>
    <xf numFmtId="164" fontId="37" fillId="0" borderId="9" xfId="1" applyNumberFormat="1" applyFont="1" applyBorder="1" applyAlignment="1">
      <alignment horizontal="center"/>
    </xf>
    <xf numFmtId="10" fontId="26" fillId="0" borderId="0" xfId="0" applyNumberFormat="1" applyFont="1" applyAlignment="1">
      <alignment horizontal="center" vertical="center"/>
    </xf>
    <xf numFmtId="10" fontId="28" fillId="0" borderId="0" xfId="0" applyNumberFormat="1" applyFont="1" applyAlignment="1">
      <alignment horizontal="center" vertical="center"/>
    </xf>
    <xf numFmtId="164" fontId="27" fillId="0" borderId="0" xfId="1" applyNumberFormat="1" applyFont="1"/>
    <xf numFmtId="175" fontId="32" fillId="0" borderId="3" xfId="4" applyNumberFormat="1" applyFont="1" applyBorder="1" applyAlignment="1">
      <alignment horizontal="left"/>
    </xf>
    <xf numFmtId="2" fontId="28" fillId="0" borderId="0" xfId="4" applyNumberFormat="1" applyFont="1"/>
    <xf numFmtId="164" fontId="30" fillId="0" borderId="0" xfId="0" applyNumberFormat="1" applyFont="1" applyAlignment="1">
      <alignment horizontal="center"/>
    </xf>
    <xf numFmtId="164" fontId="32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164" fontId="28" fillId="0" borderId="0" xfId="1" applyNumberFormat="1" applyFont="1" applyAlignment="1">
      <alignment horizontal="center"/>
    </xf>
    <xf numFmtId="0" fontId="30" fillId="0" borderId="0" xfId="0" applyFont="1" applyAlignment="1">
      <alignment horizontal="center"/>
    </xf>
    <xf numFmtId="9" fontId="28" fillId="0" borderId="0" xfId="4" applyFont="1" applyAlignment="1">
      <alignment horizontal="right"/>
    </xf>
  </cellXfs>
  <cellStyles count="6">
    <cellStyle name="Komma" xfId="1" builtinId="3"/>
    <cellStyle name="Komma 2" xfId="5" xr:uid="{76D1838A-C3A9-4D50-8253-DD1FA2B46AEC}"/>
    <cellStyle name="Prozent" xfId="4" builtinId="5"/>
    <cellStyle name="Standard" xfId="0" builtinId="0"/>
    <cellStyle name="Standard 2" xfId="3" xr:uid="{41C27935-538C-49A0-A1D6-5FBEB1457D5E}"/>
    <cellStyle name="Standard 3" xfId="2" xr:uid="{CD9B3E4C-3AFE-4517-8D7B-DB1747A792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F4D74-FA5E-44BF-8FFA-708A389FB9D9}">
  <dimension ref="A1:I113"/>
  <sheetViews>
    <sheetView topLeftCell="A69" workbookViewId="0">
      <selection activeCell="A85" sqref="A85"/>
    </sheetView>
  </sheetViews>
  <sheetFormatPr baseColWidth="10" defaultRowHeight="14.4" x14ac:dyDescent="0.3"/>
  <cols>
    <col min="1" max="1" width="12.5546875" customWidth="1"/>
    <col min="2" max="2" width="10.77734375" customWidth="1"/>
    <col min="3" max="3" width="10.6640625" customWidth="1"/>
    <col min="4" max="4" width="9.6640625" customWidth="1"/>
    <col min="5" max="5" width="10.77734375" customWidth="1"/>
    <col min="6" max="6" width="9.21875" style="17" customWidth="1"/>
    <col min="7" max="7" width="9" customWidth="1"/>
    <col min="8" max="8" width="11.5546875" style="18" customWidth="1"/>
    <col min="9" max="9" width="9.33203125" customWidth="1"/>
  </cols>
  <sheetData>
    <row r="1" spans="1:8" x14ac:dyDescent="0.3">
      <c r="A1" s="49" t="s">
        <v>0</v>
      </c>
      <c r="B1" s="1" t="s">
        <v>60</v>
      </c>
      <c r="C1" s="1"/>
      <c r="D1" s="1" t="s">
        <v>59</v>
      </c>
      <c r="E1" s="1"/>
      <c r="F1" s="1" t="s">
        <v>59</v>
      </c>
      <c r="G1" s="1" t="s">
        <v>59</v>
      </c>
      <c r="H1" s="13">
        <v>83550000</v>
      </c>
    </row>
    <row r="2" spans="1:8" x14ac:dyDescent="0.3">
      <c r="A2" s="50" t="s">
        <v>90</v>
      </c>
      <c r="B2" s="3">
        <v>69184</v>
      </c>
      <c r="C2" s="3"/>
      <c r="D2" s="3">
        <v>1722</v>
      </c>
      <c r="E2" s="3"/>
      <c r="F2" s="5" t="s">
        <v>58</v>
      </c>
      <c r="G2" s="1" t="s">
        <v>56</v>
      </c>
      <c r="H2" s="51" t="s">
        <v>63</v>
      </c>
    </row>
    <row r="3" spans="1:8" x14ac:dyDescent="0.3">
      <c r="A3" s="2" t="s">
        <v>1</v>
      </c>
      <c r="B3" s="3">
        <v>128008</v>
      </c>
      <c r="C3" s="3"/>
      <c r="D3" s="3">
        <v>7470</v>
      </c>
      <c r="E3" s="3"/>
      <c r="F3" s="15">
        <f>D3/B3</f>
        <v>5.8355727767014559E-2</v>
      </c>
      <c r="G3" s="47">
        <f>D3/7</f>
        <v>1067.1428571428571</v>
      </c>
      <c r="H3" s="23">
        <f t="shared" ref="H3:H34" si="0">D3/H$1</f>
        <v>8.9407540394973066E-5</v>
      </c>
    </row>
    <row r="4" spans="1:8" x14ac:dyDescent="0.3">
      <c r="A4" s="2" t="s">
        <v>2</v>
      </c>
      <c r="B4" s="3">
        <v>374534</v>
      </c>
      <c r="C4" s="3"/>
      <c r="D4" s="3">
        <v>25886</v>
      </c>
      <c r="E4" s="3"/>
      <c r="F4" s="15">
        <f t="shared" ref="F4:F63" si="1">D4/B4</f>
        <v>6.9115220514025424E-2</v>
      </c>
      <c r="G4" s="47">
        <f t="shared" ref="G4:G63" si="2">D4/7</f>
        <v>3698</v>
      </c>
      <c r="H4" s="23">
        <f t="shared" si="0"/>
        <v>3.0982645122681028E-4</v>
      </c>
    </row>
    <row r="5" spans="1:8" x14ac:dyDescent="0.3">
      <c r="A5" s="2" t="s">
        <v>3</v>
      </c>
      <c r="B5" s="3">
        <v>377599</v>
      </c>
      <c r="C5" s="3"/>
      <c r="D5" s="3">
        <v>33139</v>
      </c>
      <c r="E5" s="3"/>
      <c r="F5" s="15">
        <f t="shared" si="1"/>
        <v>8.7762414625038726E-2</v>
      </c>
      <c r="G5" s="47">
        <f t="shared" si="2"/>
        <v>4734.1428571428569</v>
      </c>
      <c r="H5" s="23">
        <f t="shared" si="0"/>
        <v>3.966367444643926E-4</v>
      </c>
    </row>
    <row r="6" spans="1:8" x14ac:dyDescent="0.3">
      <c r="A6" s="2" t="s">
        <v>4</v>
      </c>
      <c r="B6" s="3">
        <v>417646</v>
      </c>
      <c r="C6" s="3"/>
      <c r="D6" s="3">
        <v>37649</v>
      </c>
      <c r="E6" s="3"/>
      <c r="F6" s="15">
        <f t="shared" si="1"/>
        <v>9.0145721496195347E-2</v>
      </c>
      <c r="G6" s="47">
        <f t="shared" si="2"/>
        <v>5378.4285714285716</v>
      </c>
      <c r="H6" s="23">
        <f t="shared" si="0"/>
        <v>4.5061639736684622E-4</v>
      </c>
    </row>
    <row r="7" spans="1:8" x14ac:dyDescent="0.3">
      <c r="A7" s="2" t="s">
        <v>5</v>
      </c>
      <c r="B7" s="3">
        <v>386241</v>
      </c>
      <c r="C7" s="3"/>
      <c r="D7" s="3">
        <v>30829</v>
      </c>
      <c r="E7" s="3"/>
      <c r="F7" s="15">
        <f t="shared" si="1"/>
        <v>7.981804106762358E-2</v>
      </c>
      <c r="G7" s="47">
        <f t="shared" si="2"/>
        <v>4404.1428571428569</v>
      </c>
      <c r="H7" s="23">
        <f t="shared" si="0"/>
        <v>3.6898862956313583E-4</v>
      </c>
    </row>
    <row r="8" spans="1:8" x14ac:dyDescent="0.3">
      <c r="A8" s="2" t="s">
        <v>6</v>
      </c>
      <c r="B8" s="3">
        <v>339983</v>
      </c>
      <c r="C8" s="3"/>
      <c r="D8" s="3">
        <v>22724</v>
      </c>
      <c r="E8" s="3"/>
      <c r="F8" s="15">
        <f t="shared" si="1"/>
        <v>6.6838636049449535E-2</v>
      </c>
      <c r="G8" s="47">
        <f t="shared" si="2"/>
        <v>3246.2857142857142</v>
      </c>
      <c r="H8" s="23">
        <f t="shared" si="0"/>
        <v>2.7198084979054458E-4</v>
      </c>
    </row>
    <row r="9" spans="1:8" x14ac:dyDescent="0.3">
      <c r="A9" s="2" t="s">
        <v>7</v>
      </c>
      <c r="B9" s="3">
        <v>363659</v>
      </c>
      <c r="C9" s="3"/>
      <c r="D9" s="3">
        <v>18127</v>
      </c>
      <c r="E9" s="3"/>
      <c r="F9" s="14">
        <f t="shared" si="1"/>
        <v>4.9846147077344437E-2</v>
      </c>
      <c r="G9" s="47">
        <f t="shared" si="2"/>
        <v>2589.5714285714284</v>
      </c>
      <c r="H9" s="23">
        <f t="shared" si="0"/>
        <v>2.1695990424895273E-4</v>
      </c>
    </row>
    <row r="10" spans="1:8" x14ac:dyDescent="0.3">
      <c r="A10" s="2" t="s">
        <v>8</v>
      </c>
      <c r="B10" s="3">
        <v>327799</v>
      </c>
      <c r="C10" s="3"/>
      <c r="D10" s="3">
        <v>12600</v>
      </c>
      <c r="E10" s="3"/>
      <c r="F10" s="14">
        <f t="shared" si="1"/>
        <v>3.8438189256221035E-2</v>
      </c>
      <c r="G10" s="47">
        <f t="shared" si="2"/>
        <v>1800</v>
      </c>
      <c r="H10" s="23">
        <f t="shared" si="0"/>
        <v>1.5080789946140036E-4</v>
      </c>
    </row>
    <row r="11" spans="1:8" x14ac:dyDescent="0.3">
      <c r="A11" s="2" t="s">
        <v>9</v>
      </c>
      <c r="B11" s="3">
        <v>385638</v>
      </c>
      <c r="C11" s="3"/>
      <c r="D11" s="3">
        <v>10181</v>
      </c>
      <c r="E11" s="3"/>
      <c r="F11" s="14">
        <f t="shared" si="1"/>
        <v>2.6400406598934754E-2</v>
      </c>
      <c r="G11" s="47">
        <f t="shared" si="2"/>
        <v>1454.4285714285713</v>
      </c>
      <c r="H11" s="23">
        <f t="shared" si="0"/>
        <v>1.2185517654099342E-4</v>
      </c>
    </row>
    <row r="12" spans="1:8" x14ac:dyDescent="0.3">
      <c r="A12" s="2" t="s">
        <v>10</v>
      </c>
      <c r="B12" s="3">
        <v>431682</v>
      </c>
      <c r="C12" s="3"/>
      <c r="D12" s="3">
        <v>7142</v>
      </c>
      <c r="E12" s="3"/>
      <c r="F12" s="14">
        <f t="shared" si="1"/>
        <v>1.654458606103567E-2</v>
      </c>
      <c r="G12" s="47">
        <f t="shared" si="2"/>
        <v>1020.2857142857143</v>
      </c>
      <c r="H12" s="23">
        <f t="shared" si="0"/>
        <v>8.5481747456612802E-5</v>
      </c>
    </row>
    <row r="13" spans="1:8" x14ac:dyDescent="0.3">
      <c r="A13" s="2" t="s">
        <v>11</v>
      </c>
      <c r="B13" s="3">
        <v>356489</v>
      </c>
      <c r="C13" s="3"/>
      <c r="D13" s="3">
        <v>5315</v>
      </c>
      <c r="E13" s="3"/>
      <c r="F13" s="14">
        <f t="shared" si="1"/>
        <v>1.490929593900513E-2</v>
      </c>
      <c r="G13" s="47">
        <f t="shared" si="2"/>
        <v>759.28571428571433</v>
      </c>
      <c r="H13" s="23">
        <f t="shared" si="0"/>
        <v>6.3614602034709755E-5</v>
      </c>
    </row>
    <row r="14" spans="1:8" x14ac:dyDescent="0.3">
      <c r="A14" s="2" t="s">
        <v>12</v>
      </c>
      <c r="B14" s="3">
        <v>408078</v>
      </c>
      <c r="C14" s="3"/>
      <c r="D14" s="3">
        <v>4335</v>
      </c>
      <c r="E14" s="3"/>
      <c r="F14" s="14">
        <f t="shared" si="1"/>
        <v>1.0622969138252981E-2</v>
      </c>
      <c r="G14" s="47">
        <f t="shared" si="2"/>
        <v>619.28571428571433</v>
      </c>
      <c r="H14" s="23">
        <f t="shared" si="0"/>
        <v>5.1885098743267505E-5</v>
      </c>
    </row>
    <row r="15" spans="1:8" x14ac:dyDescent="0.3">
      <c r="A15" s="2" t="s">
        <v>13</v>
      </c>
      <c r="B15" s="3">
        <v>342328</v>
      </c>
      <c r="C15" s="3"/>
      <c r="D15" s="3">
        <v>3219</v>
      </c>
      <c r="E15" s="3"/>
      <c r="F15" s="14">
        <f t="shared" si="1"/>
        <v>9.4032623682550071E-3</v>
      </c>
      <c r="G15" s="47">
        <f t="shared" si="2"/>
        <v>459.85714285714283</v>
      </c>
      <c r="H15" s="23">
        <f t="shared" si="0"/>
        <v>3.8527827648114904E-5</v>
      </c>
    </row>
    <row r="16" spans="1:8" x14ac:dyDescent="0.3">
      <c r="A16" s="2" t="s">
        <v>14</v>
      </c>
      <c r="B16" s="3">
        <v>327980</v>
      </c>
      <c r="C16" s="3"/>
      <c r="D16" s="3">
        <v>2956</v>
      </c>
      <c r="E16" s="3"/>
      <c r="F16" s="14">
        <f t="shared" si="1"/>
        <v>9.0127446795536317E-3</v>
      </c>
      <c r="G16" s="47">
        <f t="shared" si="2"/>
        <v>422.28571428571428</v>
      </c>
      <c r="H16" s="23">
        <f t="shared" si="0"/>
        <v>3.5380011968880907E-5</v>
      </c>
    </row>
    <row r="17" spans="1:8" x14ac:dyDescent="0.3">
      <c r="A17" s="2" t="s">
        <v>15</v>
      </c>
      <c r="B17" s="3">
        <v>384834</v>
      </c>
      <c r="C17" s="3"/>
      <c r="D17" s="3">
        <v>5588</v>
      </c>
      <c r="E17" s="3"/>
      <c r="F17" s="14">
        <f t="shared" si="1"/>
        <v>1.452054652135726E-2</v>
      </c>
      <c r="G17" s="47">
        <f t="shared" si="2"/>
        <v>798.28571428571433</v>
      </c>
      <c r="H17" s="23">
        <f t="shared" si="0"/>
        <v>6.6882106523040091E-5</v>
      </c>
    </row>
    <row r="18" spans="1:8" x14ac:dyDescent="0.3">
      <c r="A18" s="2" t="s">
        <v>16</v>
      </c>
      <c r="B18" s="3">
        <v>472823</v>
      </c>
      <c r="C18" s="3"/>
      <c r="D18" s="3">
        <v>3919</v>
      </c>
      <c r="E18" s="3"/>
      <c r="F18" s="14">
        <f t="shared" si="1"/>
        <v>8.2885138836308724E-3</v>
      </c>
      <c r="G18" s="47">
        <f t="shared" si="2"/>
        <v>559.85714285714289</v>
      </c>
      <c r="H18" s="23">
        <f t="shared" si="0"/>
        <v>4.6906044284859364E-5</v>
      </c>
    </row>
    <row r="19" spans="1:8" x14ac:dyDescent="0.3">
      <c r="A19" s="2" t="s">
        <v>17</v>
      </c>
      <c r="B19" s="3">
        <v>512969</v>
      </c>
      <c r="C19" s="3"/>
      <c r="D19" s="3">
        <v>3204</v>
      </c>
      <c r="E19" s="3"/>
      <c r="F19" s="14">
        <f t="shared" si="1"/>
        <v>6.2459914731689443E-3</v>
      </c>
      <c r="G19" s="47">
        <f t="shared" si="2"/>
        <v>457.71428571428572</v>
      </c>
      <c r="H19" s="23">
        <f t="shared" si="0"/>
        <v>3.8348294434470375E-5</v>
      </c>
    </row>
    <row r="20" spans="1:8" x14ac:dyDescent="0.3">
      <c r="A20" s="2" t="s">
        <v>18</v>
      </c>
      <c r="B20" s="3">
        <v>513572</v>
      </c>
      <c r="C20" s="3"/>
      <c r="D20" s="3">
        <v>3042</v>
      </c>
      <c r="E20" s="3"/>
      <c r="F20" s="14">
        <f t="shared" si="1"/>
        <v>5.9232201132460496E-3</v>
      </c>
      <c r="G20" s="47">
        <f t="shared" si="2"/>
        <v>434.57142857142856</v>
      </c>
      <c r="H20" s="23">
        <f t="shared" si="0"/>
        <v>3.6409335727109514E-5</v>
      </c>
    </row>
    <row r="21" spans="1:8" x14ac:dyDescent="0.3">
      <c r="A21" s="2" t="s">
        <v>19</v>
      </c>
      <c r="B21" s="3">
        <v>544219</v>
      </c>
      <c r="C21" s="3"/>
      <c r="D21" s="3">
        <v>3608</v>
      </c>
      <c r="E21" s="3"/>
      <c r="F21" s="14">
        <f t="shared" si="1"/>
        <v>6.629684005887336E-3</v>
      </c>
      <c r="G21" s="47">
        <f t="shared" si="2"/>
        <v>515.42857142857144</v>
      </c>
      <c r="H21" s="23">
        <f t="shared" si="0"/>
        <v>4.31837223219629E-5</v>
      </c>
    </row>
    <row r="22" spans="1:8" x14ac:dyDescent="0.3">
      <c r="A22" s="2" t="s">
        <v>20</v>
      </c>
      <c r="B22" s="3">
        <v>556634</v>
      </c>
      <c r="C22" s="3"/>
      <c r="D22" s="3">
        <v>4537</v>
      </c>
      <c r="E22" s="3"/>
      <c r="F22" s="14">
        <f t="shared" si="1"/>
        <v>8.150777710308749E-3</v>
      </c>
      <c r="G22" s="47">
        <f t="shared" si="2"/>
        <v>648.14285714285711</v>
      </c>
      <c r="H22" s="23">
        <f t="shared" si="0"/>
        <v>5.4302812687013764E-5</v>
      </c>
    </row>
    <row r="23" spans="1:8" x14ac:dyDescent="0.3">
      <c r="A23" s="2" t="s">
        <v>21</v>
      </c>
      <c r="B23" s="3">
        <v>589201</v>
      </c>
      <c r="C23" s="3"/>
      <c r="D23" s="3">
        <v>5888</v>
      </c>
      <c r="E23" s="3"/>
      <c r="F23" s="14">
        <f t="shared" si="1"/>
        <v>9.9931941731259792E-3</v>
      </c>
      <c r="G23" s="47">
        <f t="shared" si="2"/>
        <v>841.14285714285711</v>
      </c>
      <c r="H23" s="23">
        <f t="shared" si="0"/>
        <v>7.0472770795930581E-5</v>
      </c>
    </row>
    <row r="24" spans="1:8" x14ac:dyDescent="0.3">
      <c r="A24" s="2" t="s">
        <v>22</v>
      </c>
      <c r="B24" s="3">
        <v>719476</v>
      </c>
      <c r="C24" s="3"/>
      <c r="D24" s="3">
        <v>7374</v>
      </c>
      <c r="E24" s="3"/>
      <c r="F24" s="14">
        <f t="shared" si="1"/>
        <v>1.0249125752631082E-2</v>
      </c>
      <c r="G24" s="47">
        <f t="shared" si="2"/>
        <v>1053.4285714285713</v>
      </c>
      <c r="H24" s="23">
        <f t="shared" si="0"/>
        <v>8.825852782764812E-5</v>
      </c>
    </row>
    <row r="25" spans="1:8" x14ac:dyDescent="0.3">
      <c r="A25" s="2" t="s">
        <v>23</v>
      </c>
      <c r="B25" s="3">
        <v>871191</v>
      </c>
      <c r="C25" s="3"/>
      <c r="D25" s="3">
        <v>8545</v>
      </c>
      <c r="E25" s="3"/>
      <c r="F25" s="14">
        <f t="shared" si="1"/>
        <v>9.8084117030593759E-3</v>
      </c>
      <c r="G25" s="47">
        <f t="shared" si="2"/>
        <v>1220.7142857142858</v>
      </c>
      <c r="H25" s="23">
        <f t="shared" si="0"/>
        <v>1.0227408737283064E-4</v>
      </c>
    </row>
    <row r="26" spans="1:8" x14ac:dyDescent="0.3">
      <c r="A26" s="2" t="s">
        <v>24</v>
      </c>
      <c r="B26" s="3">
        <v>1034449</v>
      </c>
      <c r="C26" s="3"/>
      <c r="D26" s="3">
        <v>8868</v>
      </c>
      <c r="E26" s="3"/>
      <c r="F26" s="14">
        <f t="shared" si="1"/>
        <v>8.5726797551160094E-3</v>
      </c>
      <c r="G26" s="47">
        <f t="shared" si="2"/>
        <v>1266.8571428571429</v>
      </c>
      <c r="H26" s="23">
        <f t="shared" si="0"/>
        <v>1.0614003590664273E-4</v>
      </c>
    </row>
    <row r="27" spans="1:8" x14ac:dyDescent="0.3">
      <c r="A27" s="2" t="s">
        <v>25</v>
      </c>
      <c r="B27" s="3">
        <v>1133623</v>
      </c>
      <c r="C27" s="3"/>
      <c r="D27" s="3">
        <v>8273</v>
      </c>
      <c r="E27" s="3"/>
      <c r="F27" s="14">
        <f t="shared" si="1"/>
        <v>7.2978406401422698E-3</v>
      </c>
      <c r="G27" s="47">
        <f t="shared" si="2"/>
        <v>1181.8571428571429</v>
      </c>
      <c r="H27" s="23">
        <f t="shared" si="0"/>
        <v>9.9018551765409939E-5</v>
      </c>
    </row>
    <row r="28" spans="1:8" x14ac:dyDescent="0.3">
      <c r="A28" s="2" t="s">
        <v>26</v>
      </c>
      <c r="B28" s="3">
        <v>1052942</v>
      </c>
      <c r="C28" s="3"/>
      <c r="D28" s="3">
        <v>8203</v>
      </c>
      <c r="E28" s="3"/>
      <c r="F28" s="14">
        <f t="shared" si="1"/>
        <v>7.7905525660482726E-3</v>
      </c>
      <c r="G28" s="47">
        <f t="shared" si="2"/>
        <v>1171.8571428571429</v>
      </c>
      <c r="H28" s="23">
        <f t="shared" si="0"/>
        <v>9.8180730101735483E-5</v>
      </c>
    </row>
    <row r="29" spans="1:8" x14ac:dyDescent="0.3">
      <c r="A29" s="2" t="s">
        <v>27</v>
      </c>
      <c r="B29" s="3">
        <v>1148465</v>
      </c>
      <c r="C29" s="3"/>
      <c r="D29" s="3">
        <v>10403</v>
      </c>
      <c r="E29" s="3"/>
      <c r="F29" s="14">
        <f t="shared" si="1"/>
        <v>9.0581776545214706E-3</v>
      </c>
      <c r="G29" s="47">
        <f t="shared" si="2"/>
        <v>1486.1428571428571</v>
      </c>
      <c r="H29" s="23">
        <f t="shared" si="0"/>
        <v>1.2451226810293237E-4</v>
      </c>
    </row>
    <row r="30" spans="1:8" x14ac:dyDescent="0.3">
      <c r="A30" s="2" t="s">
        <v>28</v>
      </c>
      <c r="B30" s="3">
        <v>1147879</v>
      </c>
      <c r="C30" s="3"/>
      <c r="D30" s="3">
        <v>13647</v>
      </c>
      <c r="E30" s="3"/>
      <c r="F30" s="14">
        <f t="shared" si="1"/>
        <v>1.1888883758654005E-2</v>
      </c>
      <c r="G30" s="47">
        <f t="shared" si="2"/>
        <v>1949.5714285714287</v>
      </c>
      <c r="H30" s="23">
        <f t="shared" si="0"/>
        <v>1.6333931777378816E-4</v>
      </c>
    </row>
    <row r="31" spans="1:8" x14ac:dyDescent="0.3">
      <c r="A31" s="2" t="s">
        <v>29</v>
      </c>
      <c r="B31" s="3">
        <v>1220279</v>
      </c>
      <c r="C31" s="3"/>
      <c r="D31" s="3">
        <v>15178</v>
      </c>
      <c r="E31" s="3"/>
      <c r="F31" s="14">
        <f t="shared" si="1"/>
        <v>1.2438139146867233E-2</v>
      </c>
      <c r="G31" s="47">
        <f t="shared" si="2"/>
        <v>2168.2857142857142</v>
      </c>
      <c r="H31" s="23">
        <f t="shared" si="0"/>
        <v>1.8166367444643925E-4</v>
      </c>
    </row>
    <row r="32" spans="1:8" x14ac:dyDescent="0.3">
      <c r="A32" s="2" t="s">
        <v>30</v>
      </c>
      <c r="B32" s="3">
        <v>1129127</v>
      </c>
      <c r="C32" s="3"/>
      <c r="D32" s="3">
        <v>19930</v>
      </c>
      <c r="E32" s="3"/>
      <c r="F32" s="14">
        <f t="shared" si="1"/>
        <v>1.7650804559628811E-2</v>
      </c>
      <c r="G32" s="47">
        <f t="shared" si="2"/>
        <v>2847.1428571428573</v>
      </c>
      <c r="H32" s="23">
        <f t="shared" si="0"/>
        <v>2.3853979652902453E-4</v>
      </c>
    </row>
    <row r="33" spans="1:8" x14ac:dyDescent="0.3">
      <c r="A33" s="2" t="s">
        <v>31</v>
      </c>
      <c r="B33" s="3">
        <v>1218988</v>
      </c>
      <c r="C33" s="3"/>
      <c r="D33" s="3">
        <v>30220</v>
      </c>
      <c r="E33" s="3"/>
      <c r="F33" s="14">
        <f t="shared" si="1"/>
        <v>2.4791056187591674E-2</v>
      </c>
      <c r="G33" s="47">
        <f t="shared" si="2"/>
        <v>4317.1428571428569</v>
      </c>
      <c r="H33" s="23">
        <f t="shared" si="0"/>
        <v>3.6169958108916815E-4</v>
      </c>
    </row>
    <row r="34" spans="1:8" x14ac:dyDescent="0.3">
      <c r="A34" s="2" t="s">
        <v>32</v>
      </c>
      <c r="B34" s="3">
        <v>1284349</v>
      </c>
      <c r="C34" s="3"/>
      <c r="D34" s="3">
        <v>46000</v>
      </c>
      <c r="E34" s="3"/>
      <c r="F34" s="14">
        <f t="shared" si="1"/>
        <v>3.5815810188663671E-2</v>
      </c>
      <c r="G34" s="47">
        <f t="shared" si="2"/>
        <v>6571.4285714285716</v>
      </c>
      <c r="H34" s="23">
        <f t="shared" si="0"/>
        <v>5.5056852184320762E-4</v>
      </c>
    </row>
    <row r="35" spans="1:8" x14ac:dyDescent="0.3">
      <c r="A35" s="2" t="s">
        <v>33</v>
      </c>
      <c r="B35" s="8">
        <v>1445463</v>
      </c>
      <c r="C35" s="8"/>
      <c r="D35" s="3">
        <v>80097</v>
      </c>
      <c r="E35" s="3"/>
      <c r="F35" s="15">
        <f t="shared" si="1"/>
        <v>5.5412694755936333E-2</v>
      </c>
      <c r="G35" s="47">
        <f t="shared" si="2"/>
        <v>11442.428571428571</v>
      </c>
      <c r="H35" s="23">
        <f t="shared" ref="H35:H66" si="3">D35/H$1</f>
        <v>9.5867145421903047E-4</v>
      </c>
    </row>
    <row r="36" spans="1:8" x14ac:dyDescent="0.3">
      <c r="A36" s="2" t="s">
        <v>34</v>
      </c>
      <c r="B36" s="8">
        <v>1663992</v>
      </c>
      <c r="C36" s="8"/>
      <c r="D36" s="3">
        <v>118111</v>
      </c>
      <c r="E36" s="3"/>
      <c r="F36" s="15">
        <f t="shared" si="1"/>
        <v>7.0980509521680391E-2</v>
      </c>
      <c r="G36" s="57">
        <f t="shared" si="2"/>
        <v>16873</v>
      </c>
      <c r="H36" s="23">
        <f t="shared" si="3"/>
        <v>1.4136564931178934E-3</v>
      </c>
    </row>
    <row r="37" spans="1:8" x14ac:dyDescent="0.3">
      <c r="A37" s="2" t="s">
        <v>35</v>
      </c>
      <c r="B37" s="8">
        <v>1634729</v>
      </c>
      <c r="C37" s="8"/>
      <c r="D37" s="3">
        <v>128537</v>
      </c>
      <c r="E37" s="3"/>
      <c r="F37" s="15">
        <f t="shared" si="1"/>
        <v>7.8628934826506416E-2</v>
      </c>
      <c r="G37" s="57">
        <f t="shared" si="2"/>
        <v>18362.428571428572</v>
      </c>
      <c r="H37" s="23">
        <f t="shared" si="3"/>
        <v>1.5384440454817474E-3</v>
      </c>
    </row>
    <row r="38" spans="1:8" x14ac:dyDescent="0.3">
      <c r="A38" s="2" t="s">
        <v>36</v>
      </c>
      <c r="B38" s="8">
        <v>1467454</v>
      </c>
      <c r="C38" s="8"/>
      <c r="D38" s="3">
        <v>128986</v>
      </c>
      <c r="E38" s="3"/>
      <c r="F38" s="15">
        <f t="shared" si="1"/>
        <v>8.7897814854843825E-2</v>
      </c>
      <c r="G38" s="57">
        <f t="shared" si="2"/>
        <v>18426.571428571428</v>
      </c>
      <c r="H38" s="23">
        <f t="shared" si="3"/>
        <v>1.5438180730101736E-3</v>
      </c>
    </row>
    <row r="39" spans="1:8" x14ac:dyDescent="0.3">
      <c r="A39" s="2" t="s">
        <v>37</v>
      </c>
      <c r="B39" s="8">
        <v>1400145</v>
      </c>
      <c r="C39" s="8"/>
      <c r="D39" s="3">
        <v>131185</v>
      </c>
      <c r="E39" s="3"/>
      <c r="F39" s="15">
        <f t="shared" si="1"/>
        <v>9.3693867420874266E-2</v>
      </c>
      <c r="G39" s="57">
        <f t="shared" si="2"/>
        <v>18740.714285714286</v>
      </c>
      <c r="H39" s="23">
        <f t="shared" si="3"/>
        <v>1.5701376421304609E-3</v>
      </c>
    </row>
    <row r="40" spans="1:8" x14ac:dyDescent="0.3">
      <c r="A40" s="2" t="s">
        <v>38</v>
      </c>
      <c r="B40" s="8">
        <v>1381117</v>
      </c>
      <c r="C40" s="8"/>
      <c r="D40" s="3">
        <v>128882</v>
      </c>
      <c r="E40" s="3"/>
      <c r="F40" s="15">
        <f t="shared" si="1"/>
        <v>9.3317220771303222E-2</v>
      </c>
      <c r="G40" s="57">
        <f t="shared" si="2"/>
        <v>18411.714285714286</v>
      </c>
      <c r="H40" s="23">
        <f t="shared" si="3"/>
        <v>1.5425733093955714E-3</v>
      </c>
    </row>
    <row r="41" spans="1:8" x14ac:dyDescent="0.3">
      <c r="A41" s="2" t="s">
        <v>39</v>
      </c>
      <c r="B41" s="8">
        <v>1395790</v>
      </c>
      <c r="C41" s="8"/>
      <c r="D41" s="8">
        <v>138305</v>
      </c>
      <c r="E41" s="8"/>
      <c r="F41" s="15">
        <f t="shared" si="1"/>
        <v>9.9087255246133016E-2</v>
      </c>
      <c r="G41" s="57">
        <f t="shared" si="2"/>
        <v>19757.857142857141</v>
      </c>
      <c r="H41" s="23">
        <f t="shared" si="3"/>
        <v>1.6553560742070617E-3</v>
      </c>
    </row>
    <row r="42" spans="1:8" x14ac:dyDescent="0.3">
      <c r="A42" s="2" t="s">
        <v>40</v>
      </c>
      <c r="B42" s="8">
        <v>1516038</v>
      </c>
      <c r="C42" s="8"/>
      <c r="D42" s="8">
        <v>169520</v>
      </c>
      <c r="E42" s="8"/>
      <c r="F42" s="16">
        <f t="shared" si="1"/>
        <v>0.11181777765464981</v>
      </c>
      <c r="G42" s="57">
        <f t="shared" si="2"/>
        <v>24217.142857142859</v>
      </c>
      <c r="H42" s="23">
        <f t="shared" si="3"/>
        <v>2.0289646918013166E-3</v>
      </c>
    </row>
    <row r="43" spans="1:8" x14ac:dyDescent="0.3">
      <c r="A43" s="2" t="s">
        <v>41</v>
      </c>
      <c r="B43" s="8">
        <v>1672033</v>
      </c>
      <c r="C43" s="8"/>
      <c r="D43" s="8">
        <v>188283</v>
      </c>
      <c r="E43" s="8"/>
      <c r="F43" s="16">
        <f t="shared" si="1"/>
        <v>0.11260722724970142</v>
      </c>
      <c r="G43" s="57">
        <f t="shared" si="2"/>
        <v>26897.571428571428</v>
      </c>
      <c r="H43" s="23">
        <f t="shared" si="3"/>
        <v>2.2535368043087971E-3</v>
      </c>
    </row>
    <row r="44" spans="1:8" x14ac:dyDescent="0.3">
      <c r="A44" s="2" t="s">
        <v>42</v>
      </c>
      <c r="B44" s="3">
        <v>1090372</v>
      </c>
      <c r="C44" s="3"/>
      <c r="D44" s="8">
        <v>141413</v>
      </c>
      <c r="E44" s="8"/>
      <c r="F44" s="16">
        <f t="shared" si="1"/>
        <v>0.12969243524228427</v>
      </c>
      <c r="G44" s="57">
        <f t="shared" si="2"/>
        <v>20201.857142857141</v>
      </c>
      <c r="H44" s="23">
        <f t="shared" si="3"/>
        <v>1.6925553560742071E-3</v>
      </c>
    </row>
    <row r="45" spans="1:8" s="11" customFormat="1" x14ac:dyDescent="0.3">
      <c r="A45" s="9" t="s">
        <v>43</v>
      </c>
      <c r="B45" s="10">
        <v>845729</v>
      </c>
      <c r="C45" s="10"/>
      <c r="D45" s="10">
        <v>129930</v>
      </c>
      <c r="E45" s="10"/>
      <c r="F45" s="16">
        <f t="shared" si="1"/>
        <v>0.15363077297810529</v>
      </c>
      <c r="G45" s="58">
        <f t="shared" si="2"/>
        <v>18561.428571428572</v>
      </c>
      <c r="H45" s="23">
        <f t="shared" si="3"/>
        <v>1.5551166965888689E-3</v>
      </c>
    </row>
    <row r="46" spans="1:8" ht="21.6" customHeight="1" x14ac:dyDescent="0.3">
      <c r="A46" s="6" t="s">
        <v>64</v>
      </c>
      <c r="B46" s="3">
        <v>1231405</v>
      </c>
      <c r="C46" s="3"/>
      <c r="D46" s="8">
        <v>157772</v>
      </c>
      <c r="E46" s="8"/>
      <c r="F46" s="16">
        <f t="shared" si="1"/>
        <v>0.12812356617035012</v>
      </c>
      <c r="G46" s="57">
        <f t="shared" si="2"/>
        <v>22538.857142857141</v>
      </c>
      <c r="H46" s="23">
        <f t="shared" si="3"/>
        <v>1.8883542788749252E-3</v>
      </c>
    </row>
    <row r="47" spans="1:8" x14ac:dyDescent="0.3">
      <c r="A47" s="6" t="s">
        <v>44</v>
      </c>
      <c r="B47" s="3">
        <v>1187564</v>
      </c>
      <c r="C47" s="3"/>
      <c r="D47" s="3">
        <v>124037</v>
      </c>
      <c r="E47" s="3"/>
      <c r="F47" s="16">
        <f t="shared" si="1"/>
        <v>0.10444658140529689</v>
      </c>
      <c r="G47" s="57">
        <f t="shared" si="2"/>
        <v>17719.571428571428</v>
      </c>
      <c r="H47" s="23">
        <f t="shared" si="3"/>
        <v>1.4845840813883901E-3</v>
      </c>
    </row>
    <row r="48" spans="1:8" x14ac:dyDescent="0.3">
      <c r="A48" s="6" t="s">
        <v>45</v>
      </c>
      <c r="B48" s="3">
        <v>1113690</v>
      </c>
      <c r="C48" s="3"/>
      <c r="D48" s="3">
        <v>110163</v>
      </c>
      <c r="E48" s="3"/>
      <c r="F48" s="15">
        <f t="shared" si="1"/>
        <v>9.8917113379845378E-2</v>
      </c>
      <c r="G48" s="57">
        <f t="shared" si="2"/>
        <v>15737.571428571429</v>
      </c>
      <c r="H48" s="23">
        <f t="shared" si="3"/>
        <v>1.3185278276481149E-3</v>
      </c>
    </row>
    <row r="49" spans="1:8" x14ac:dyDescent="0.3">
      <c r="A49" s="6" t="s">
        <v>46</v>
      </c>
      <c r="B49" s="3">
        <v>1151633</v>
      </c>
      <c r="C49" s="3"/>
      <c r="D49" s="3">
        <v>97383</v>
      </c>
      <c r="E49" s="3"/>
      <c r="F49" s="15">
        <f t="shared" si="1"/>
        <v>8.4560793238818266E-2</v>
      </c>
      <c r="G49" s="57">
        <f t="shared" si="2"/>
        <v>13911.857142857143</v>
      </c>
      <c r="H49" s="23">
        <f t="shared" si="3"/>
        <v>1.1655655296229802E-3</v>
      </c>
    </row>
    <row r="50" spans="1:8" x14ac:dyDescent="0.3">
      <c r="A50" s="6" t="s">
        <v>47</v>
      </c>
      <c r="B50" s="3">
        <v>1101499</v>
      </c>
      <c r="C50" s="3"/>
      <c r="D50" s="3">
        <v>82436</v>
      </c>
      <c r="E50" s="3"/>
      <c r="F50" s="15">
        <f t="shared" si="1"/>
        <v>7.483983190179927E-2</v>
      </c>
      <c r="G50" s="47">
        <f t="shared" si="2"/>
        <v>11776.571428571429</v>
      </c>
      <c r="H50" s="23">
        <f t="shared" si="3"/>
        <v>9.8666666666666672E-4</v>
      </c>
    </row>
    <row r="51" spans="1:8" x14ac:dyDescent="0.3">
      <c r="A51" s="6" t="s">
        <v>48</v>
      </c>
      <c r="B51" s="3">
        <v>1060602</v>
      </c>
      <c r="C51" s="3"/>
      <c r="D51" s="3">
        <v>67882</v>
      </c>
      <c r="E51" s="3"/>
      <c r="F51" s="15">
        <f t="shared" si="1"/>
        <v>6.400327361253326E-2</v>
      </c>
      <c r="G51" s="47">
        <f t="shared" si="2"/>
        <v>9697.4285714285706</v>
      </c>
      <c r="H51" s="23">
        <f t="shared" si="3"/>
        <v>8.1247157390783959E-4</v>
      </c>
    </row>
    <row r="52" spans="1:8" x14ac:dyDescent="0.3">
      <c r="A52" s="6" t="s">
        <v>49</v>
      </c>
      <c r="B52" s="3">
        <v>1101687</v>
      </c>
      <c r="C52" s="3"/>
      <c r="D52" s="3">
        <v>67318</v>
      </c>
      <c r="E52" s="3"/>
      <c r="F52" s="15">
        <f t="shared" si="1"/>
        <v>6.1104469781344428E-2</v>
      </c>
      <c r="G52" s="47">
        <f t="shared" si="2"/>
        <v>9616.8571428571431</v>
      </c>
      <c r="H52" s="23">
        <f t="shared" si="3"/>
        <v>8.0572112507480546E-4</v>
      </c>
    </row>
    <row r="53" spans="1:8" x14ac:dyDescent="0.3">
      <c r="A53" s="6" t="s">
        <v>50</v>
      </c>
      <c r="B53" s="3">
        <v>1170335</v>
      </c>
      <c r="C53" s="3"/>
      <c r="D53" s="3">
        <v>72008</v>
      </c>
      <c r="E53" s="3"/>
      <c r="F53" s="15">
        <f t="shared" si="1"/>
        <v>6.1527682244827339E-2</v>
      </c>
      <c r="G53" s="47">
        <f t="shared" si="2"/>
        <v>10286.857142857143</v>
      </c>
      <c r="H53" s="23">
        <f t="shared" si="3"/>
        <v>8.6185517654099343E-4</v>
      </c>
    </row>
    <row r="54" spans="1:8" x14ac:dyDescent="0.3">
      <c r="A54" s="7" t="s">
        <v>51</v>
      </c>
      <c r="B54" s="3">
        <v>1151639</v>
      </c>
      <c r="C54" s="3"/>
      <c r="D54" s="3">
        <v>71647</v>
      </c>
      <c r="E54" s="3"/>
      <c r="F54" s="15">
        <f t="shared" si="1"/>
        <v>6.2213071978284865E-2</v>
      </c>
      <c r="G54" s="47">
        <f t="shared" si="2"/>
        <v>10235.285714285714</v>
      </c>
      <c r="H54" s="23">
        <f t="shared" si="3"/>
        <v>8.5753441053261525E-4</v>
      </c>
    </row>
    <row r="55" spans="1:8" x14ac:dyDescent="0.3">
      <c r="A55" s="6" t="s">
        <v>52</v>
      </c>
      <c r="B55" s="3">
        <v>1280050</v>
      </c>
      <c r="C55" s="3"/>
      <c r="D55" s="3">
        <v>85655</v>
      </c>
      <c r="E55" s="3"/>
      <c r="F55" s="15">
        <f t="shared" si="1"/>
        <v>6.6915354868950436E-2</v>
      </c>
      <c r="G55" s="47">
        <f t="shared" si="2"/>
        <v>12236.428571428571</v>
      </c>
      <c r="H55" s="23">
        <f t="shared" si="3"/>
        <v>1.0251944943147815E-3</v>
      </c>
    </row>
    <row r="56" spans="1:8" x14ac:dyDescent="0.3">
      <c r="A56" s="6" t="s">
        <v>53</v>
      </c>
      <c r="B56" s="8">
        <v>1367247</v>
      </c>
      <c r="C56" s="8"/>
      <c r="D56" s="3">
        <v>107827</v>
      </c>
      <c r="E56" s="3"/>
      <c r="F56" s="15">
        <f t="shared" si="1"/>
        <v>7.8864316396379003E-2</v>
      </c>
      <c r="G56" s="57">
        <f t="shared" si="2"/>
        <v>15403.857142857143</v>
      </c>
      <c r="H56" s="23">
        <f t="shared" si="3"/>
        <v>1.2905685218432077E-3</v>
      </c>
    </row>
    <row r="57" spans="1:8" x14ac:dyDescent="0.3">
      <c r="A57" s="6" t="s">
        <v>54</v>
      </c>
      <c r="B57" s="8">
        <v>1415220</v>
      </c>
      <c r="C57" s="8"/>
      <c r="D57" s="3">
        <v>131857</v>
      </c>
      <c r="E57" s="3"/>
      <c r="F57" s="15">
        <f t="shared" si="1"/>
        <v>9.3170673110894414E-2</v>
      </c>
      <c r="G57" s="57">
        <f t="shared" si="2"/>
        <v>18836.714285714286</v>
      </c>
      <c r="H57" s="23">
        <f t="shared" si="3"/>
        <v>1.5781807301017356E-3</v>
      </c>
    </row>
    <row r="58" spans="1:8" x14ac:dyDescent="0.3">
      <c r="A58" s="6" t="s">
        <v>61</v>
      </c>
      <c r="B58" s="3">
        <v>1178378</v>
      </c>
      <c r="C58" s="3"/>
      <c r="D58" s="3">
        <v>128814</v>
      </c>
      <c r="E58" s="3"/>
      <c r="F58" s="16">
        <f t="shared" si="1"/>
        <v>0.10931466812856316</v>
      </c>
      <c r="G58" s="57">
        <f t="shared" si="2"/>
        <v>18402</v>
      </c>
      <c r="H58" s="23">
        <f t="shared" si="3"/>
        <v>1.5417594254937164E-3</v>
      </c>
    </row>
    <row r="59" spans="1:8" x14ac:dyDescent="0.3">
      <c r="A59" s="7" t="s">
        <v>66</v>
      </c>
      <c r="B59" s="3">
        <v>1169510</v>
      </c>
      <c r="C59" s="3"/>
      <c r="D59" s="3">
        <v>140935</v>
      </c>
      <c r="E59" s="3"/>
      <c r="F59" s="16">
        <f t="shared" si="1"/>
        <v>0.12050773400825987</v>
      </c>
      <c r="G59" s="57">
        <f t="shared" si="2"/>
        <v>20133.571428571428</v>
      </c>
      <c r="H59" s="23">
        <f t="shared" si="3"/>
        <v>1.6868342309994016E-3</v>
      </c>
    </row>
    <row r="60" spans="1:8" x14ac:dyDescent="0.3">
      <c r="A60" s="7" t="s">
        <v>67</v>
      </c>
      <c r="B60" s="8">
        <v>1312602</v>
      </c>
      <c r="C60" s="8"/>
      <c r="D60" s="8">
        <v>163464</v>
      </c>
      <c r="E60" s="8"/>
      <c r="F60" s="16">
        <f t="shared" si="1"/>
        <v>0.1245343219041263</v>
      </c>
      <c r="G60" s="57">
        <f t="shared" si="2"/>
        <v>23352</v>
      </c>
      <c r="H60" s="23">
        <f t="shared" si="3"/>
        <v>1.9564811490125674E-3</v>
      </c>
    </row>
    <row r="61" spans="1:8" s="17" customFormat="1" x14ac:dyDescent="0.3">
      <c r="A61" s="67" t="s">
        <v>68</v>
      </c>
      <c r="B61" s="68">
        <v>1427668</v>
      </c>
      <c r="C61" s="68"/>
      <c r="D61" s="68">
        <v>177251</v>
      </c>
      <c r="E61" s="68"/>
      <c r="F61" s="16">
        <f t="shared" si="1"/>
        <v>0.12415421512564546</v>
      </c>
      <c r="G61" s="66">
        <f t="shared" si="2"/>
        <v>25321.571428571428</v>
      </c>
      <c r="H61" s="69">
        <f t="shared" si="3"/>
        <v>2.1214961101137042E-3</v>
      </c>
    </row>
    <row r="62" spans="1:8" x14ac:dyDescent="0.3">
      <c r="A62" s="40" t="s">
        <v>65</v>
      </c>
      <c r="B62" s="41">
        <v>1360960</v>
      </c>
      <c r="C62" s="41"/>
      <c r="D62" s="41">
        <v>152086</v>
      </c>
      <c r="E62" s="41"/>
      <c r="F62" s="16">
        <f t="shared" si="1"/>
        <v>0.11174905948742064</v>
      </c>
      <c r="G62" s="57">
        <f t="shared" si="2"/>
        <v>21726.571428571428</v>
      </c>
      <c r="H62" s="23">
        <f t="shared" si="3"/>
        <v>1.820299222022741E-3</v>
      </c>
    </row>
    <row r="63" spans="1:8" x14ac:dyDescent="0.3">
      <c r="A63" s="3" t="s">
        <v>74</v>
      </c>
      <c r="B63" s="3">
        <v>1255723</v>
      </c>
      <c r="C63" s="3"/>
      <c r="D63" s="8">
        <v>128709</v>
      </c>
      <c r="E63" s="8"/>
      <c r="F63" s="16">
        <f t="shared" si="1"/>
        <v>0.10249792350701548</v>
      </c>
      <c r="G63" s="57">
        <f t="shared" si="2"/>
        <v>18387</v>
      </c>
      <c r="H63" s="23">
        <f t="shared" si="3"/>
        <v>1.5405026929982046E-3</v>
      </c>
    </row>
    <row r="64" spans="1:8" x14ac:dyDescent="0.3">
      <c r="A64" s="2" t="s">
        <v>72</v>
      </c>
      <c r="B64" s="47">
        <v>1102491</v>
      </c>
      <c r="C64" s="47"/>
      <c r="D64" s="47">
        <v>90504</v>
      </c>
      <c r="E64" s="47"/>
      <c r="F64" s="39">
        <f t="shared" ref="F64:F71" si="4">D64/B64</f>
        <v>8.2090466044620766E-2</v>
      </c>
      <c r="G64" s="59">
        <f t="shared" ref="G64:G65" si="5">D64/7</f>
        <v>12929.142857142857</v>
      </c>
      <c r="H64" s="23">
        <f t="shared" si="3"/>
        <v>1.0832315978456014E-3</v>
      </c>
    </row>
    <row r="65" spans="1:9" x14ac:dyDescent="0.3">
      <c r="A65" s="2" t="s">
        <v>73</v>
      </c>
      <c r="B65" s="48">
        <v>1221100</v>
      </c>
      <c r="C65" s="48"/>
      <c r="D65" s="48">
        <v>70443</v>
      </c>
      <c r="E65" s="48"/>
      <c r="F65" s="39">
        <f t="shared" si="4"/>
        <v>5.7688150028662684E-2</v>
      </c>
      <c r="G65" s="59">
        <f t="shared" si="5"/>
        <v>10063.285714285714</v>
      </c>
      <c r="H65" s="23">
        <f t="shared" si="3"/>
        <v>8.4312387791741475E-4</v>
      </c>
    </row>
    <row r="66" spans="1:9" x14ac:dyDescent="0.3">
      <c r="A66" s="2" t="s">
        <v>75</v>
      </c>
      <c r="B66" s="48">
        <v>951220</v>
      </c>
      <c r="C66" s="48"/>
      <c r="D66" s="48">
        <v>39462</v>
      </c>
      <c r="E66" s="48"/>
      <c r="F66" s="42">
        <f t="shared" si="4"/>
        <v>4.1485671032989217E-2</v>
      </c>
      <c r="G66" s="59">
        <f t="shared" ref="G66:G71" si="6">D66/7</f>
        <v>5637.4285714285716</v>
      </c>
      <c r="H66" s="23">
        <f t="shared" si="3"/>
        <v>4.7231597845601435E-4</v>
      </c>
    </row>
    <row r="67" spans="1:9" x14ac:dyDescent="0.3">
      <c r="A67" s="2" t="s">
        <v>76</v>
      </c>
      <c r="B67" s="48">
        <v>883832</v>
      </c>
      <c r="C67" s="48"/>
      <c r="D67" s="48">
        <v>27561</v>
      </c>
      <c r="E67" s="48"/>
      <c r="F67" s="42">
        <f t="shared" si="4"/>
        <v>3.1183528091311471E-2</v>
      </c>
      <c r="G67" s="59">
        <f t="shared" si="6"/>
        <v>3937.2857142857142</v>
      </c>
      <c r="H67" s="23">
        <f t="shared" ref="H67:H73" si="7">D67/H$1</f>
        <v>3.2987432675044882E-4</v>
      </c>
    </row>
    <row r="68" spans="1:9" x14ac:dyDescent="0.3">
      <c r="A68" s="2" t="s">
        <v>79</v>
      </c>
      <c r="B68" s="48">
        <v>835367</v>
      </c>
      <c r="C68" s="48"/>
      <c r="D68" s="48">
        <v>19298</v>
      </c>
      <c r="E68" s="48"/>
      <c r="F68" s="42">
        <f t="shared" si="4"/>
        <v>2.3101223773503144E-2</v>
      </c>
      <c r="G68" s="59">
        <f t="shared" si="6"/>
        <v>2756.8571428571427</v>
      </c>
      <c r="H68" s="23">
        <f t="shared" si="7"/>
        <v>2.3097546379413525E-4</v>
      </c>
    </row>
    <row r="69" spans="1:9" x14ac:dyDescent="0.3">
      <c r="A69" s="2" t="s">
        <v>82</v>
      </c>
      <c r="B69" s="48">
        <v>730722</v>
      </c>
      <c r="C69" s="48"/>
      <c r="D69" s="48">
        <v>10462</v>
      </c>
      <c r="E69" s="48"/>
      <c r="F69" s="42">
        <f t="shared" si="4"/>
        <v>1.4317346405336093E-2</v>
      </c>
      <c r="G69" s="59">
        <f t="shared" si="6"/>
        <v>1494.5714285714287</v>
      </c>
      <c r="H69" s="23">
        <f t="shared" si="7"/>
        <v>1.2521843207660084E-4</v>
      </c>
    </row>
    <row r="70" spans="1:9" x14ac:dyDescent="0.3">
      <c r="A70" s="2" t="s">
        <v>83</v>
      </c>
      <c r="B70" s="47">
        <v>714477</v>
      </c>
      <c r="C70" s="47"/>
      <c r="D70" s="47">
        <v>6927</v>
      </c>
      <c r="E70" s="47"/>
      <c r="F70" s="42">
        <f t="shared" si="4"/>
        <v>9.6952036244693663E-3</v>
      </c>
      <c r="G70" s="59">
        <f t="shared" si="6"/>
        <v>989.57142857142856</v>
      </c>
      <c r="H70" s="23">
        <f t="shared" si="7"/>
        <v>8.2908438061041298E-5</v>
      </c>
    </row>
    <row r="71" spans="1:9" s="17" customFormat="1" x14ac:dyDescent="0.3">
      <c r="A71" s="1" t="s">
        <v>85</v>
      </c>
      <c r="B71" s="62">
        <v>726832</v>
      </c>
      <c r="C71" s="72" t="s">
        <v>104</v>
      </c>
      <c r="D71" s="63">
        <v>5890</v>
      </c>
      <c r="E71" s="72" t="s">
        <v>104</v>
      </c>
      <c r="F71" s="42">
        <f t="shared" si="4"/>
        <v>8.1036608184559839E-3</v>
      </c>
      <c r="G71" s="64">
        <f t="shared" si="6"/>
        <v>841.42857142857144</v>
      </c>
      <c r="H71" s="45">
        <f t="shared" si="7"/>
        <v>7.0496708557749851E-5</v>
      </c>
      <c r="I71" s="71"/>
    </row>
    <row r="72" spans="1:9" x14ac:dyDescent="0.3">
      <c r="A72" s="2" t="s">
        <v>87</v>
      </c>
      <c r="B72" s="61">
        <v>612225</v>
      </c>
      <c r="C72" s="72" t="s">
        <v>103</v>
      </c>
      <c r="D72" s="60">
        <v>6872</v>
      </c>
      <c r="E72" s="72" t="s">
        <v>103</v>
      </c>
      <c r="F72" s="42">
        <f t="shared" ref="F72" si="8">D72/B72</f>
        <v>1.122463146718935E-2</v>
      </c>
      <c r="G72" s="59">
        <f t="shared" ref="G72" si="9">D72/7</f>
        <v>981.71428571428567</v>
      </c>
      <c r="H72" s="23">
        <f t="shared" si="7"/>
        <v>8.2250149611011372E-5</v>
      </c>
      <c r="I72" s="71"/>
    </row>
    <row r="73" spans="1:9" x14ac:dyDescent="0.3">
      <c r="A73" s="2" t="s">
        <v>89</v>
      </c>
      <c r="B73" s="61">
        <v>605921</v>
      </c>
      <c r="C73" s="72">
        <v>607770</v>
      </c>
      <c r="D73" s="61">
        <v>9854</v>
      </c>
      <c r="E73" s="61"/>
      <c r="F73" s="42">
        <f t="shared" ref="F73:F76" si="10">D73/B73</f>
        <v>1.6262846146609871E-2</v>
      </c>
      <c r="G73" s="59">
        <f t="shared" ref="G73" si="11">D73/7</f>
        <v>1407.7142857142858</v>
      </c>
      <c r="H73" s="23">
        <f t="shared" si="7"/>
        <v>1.1794135248354279E-4</v>
      </c>
      <c r="I73" s="71"/>
    </row>
    <row r="74" spans="1:9" x14ac:dyDescent="0.3">
      <c r="A74" s="2" t="s">
        <v>91</v>
      </c>
      <c r="B74" s="61">
        <v>592512</v>
      </c>
      <c r="C74" s="72">
        <v>594342</v>
      </c>
      <c r="D74" s="61">
        <v>13779</v>
      </c>
      <c r="E74" s="72">
        <v>13804</v>
      </c>
      <c r="F74" s="42">
        <f t="shared" si="10"/>
        <v>2.3255225210628644E-2</v>
      </c>
      <c r="G74" s="59">
        <f t="shared" ref="G74" si="12">D74/7</f>
        <v>1968.4285714285713</v>
      </c>
      <c r="H74" s="23">
        <f t="shared" ref="H74" si="13">D74/H$1</f>
        <v>1.6491921005385996E-4</v>
      </c>
      <c r="I74" s="71"/>
    </row>
    <row r="75" spans="1:9" x14ac:dyDescent="0.3">
      <c r="A75" s="2" t="s">
        <v>95</v>
      </c>
      <c r="B75" s="61">
        <v>581423</v>
      </c>
      <c r="C75" s="72">
        <v>583319</v>
      </c>
      <c r="D75" s="61">
        <v>17091</v>
      </c>
      <c r="E75" s="72">
        <v>17108</v>
      </c>
      <c r="F75" s="42">
        <f t="shared" si="10"/>
        <v>2.9395121967999201E-2</v>
      </c>
      <c r="G75" s="59">
        <f t="shared" ref="G75" si="14">D75/7</f>
        <v>2441.5714285714284</v>
      </c>
      <c r="H75" s="23">
        <f t="shared" ref="H75" si="15">D75/H$1</f>
        <v>2.045601436265709E-4</v>
      </c>
      <c r="I75" s="53"/>
    </row>
    <row r="76" spans="1:9" x14ac:dyDescent="0.3">
      <c r="A76" s="2" t="s">
        <v>96</v>
      </c>
      <c r="B76" s="61">
        <v>586281</v>
      </c>
      <c r="C76" s="72">
        <v>587999</v>
      </c>
      <c r="D76" s="61">
        <v>22431</v>
      </c>
      <c r="E76" s="72">
        <v>22448</v>
      </c>
      <c r="F76" s="42">
        <f t="shared" si="10"/>
        <v>3.8259810568652235E-2</v>
      </c>
      <c r="G76" s="59">
        <f t="shared" ref="G76" si="16">D76/7</f>
        <v>3204.4285714285716</v>
      </c>
      <c r="H76" s="23">
        <f t="shared" ref="H76" si="17">D76/H$1</f>
        <v>2.6847396768402154E-4</v>
      </c>
      <c r="I76" s="53"/>
    </row>
    <row r="77" spans="1:9" x14ac:dyDescent="0.3">
      <c r="A77" s="2" t="s">
        <v>97</v>
      </c>
      <c r="B77" s="60">
        <v>564630</v>
      </c>
      <c r="C77" s="72">
        <v>567948</v>
      </c>
      <c r="D77" s="60">
        <v>34180</v>
      </c>
      <c r="E77" s="72">
        <v>34255</v>
      </c>
      <c r="F77" s="39">
        <f t="shared" ref="F77" si="18">D77/B77</f>
        <v>6.053521775321892E-2</v>
      </c>
      <c r="G77" s="59">
        <f t="shared" ref="G77" si="19">D77/7</f>
        <v>4882.8571428571431</v>
      </c>
      <c r="H77" s="23">
        <f t="shared" ref="H77" si="20">D77/H$1</f>
        <v>4.0909634949132256E-4</v>
      </c>
      <c r="I77" s="53"/>
    </row>
    <row r="78" spans="1:9" x14ac:dyDescent="0.3">
      <c r="A78" s="2" t="s">
        <v>100</v>
      </c>
      <c r="B78" s="60">
        <v>682995</v>
      </c>
      <c r="C78" s="72">
        <v>690888</v>
      </c>
      <c r="D78" s="60">
        <v>53772</v>
      </c>
      <c r="E78" s="72">
        <v>53966</v>
      </c>
      <c r="F78" s="39">
        <f t="shared" ref="F78" si="21">D78/B78</f>
        <v>7.8729712516197051E-2</v>
      </c>
      <c r="G78" s="59">
        <f t="shared" ref="G78" si="22">D78/7</f>
        <v>7681.7142857142853</v>
      </c>
      <c r="H78" s="23">
        <f t="shared" ref="H78" si="23">D78/H$1</f>
        <v>6.4359066427289047E-4</v>
      </c>
      <c r="I78" s="46"/>
    </row>
    <row r="79" spans="1:9" x14ac:dyDescent="0.3">
      <c r="A79" s="2" t="s">
        <v>101</v>
      </c>
      <c r="B79" s="60">
        <v>833335</v>
      </c>
      <c r="C79" s="72">
        <v>852589</v>
      </c>
      <c r="D79" s="60">
        <v>69594</v>
      </c>
      <c r="E79" s="72">
        <v>70260</v>
      </c>
      <c r="F79" s="70">
        <f t="shared" ref="F79" si="24">D79/B79</f>
        <v>8.3512632974734047E-2</v>
      </c>
      <c r="G79" s="59">
        <f t="shared" ref="G79" si="25">D79/7</f>
        <v>9942</v>
      </c>
      <c r="H79" s="23">
        <f t="shared" ref="H79" si="26">D79/H$1</f>
        <v>8.3296229802513465E-4</v>
      </c>
      <c r="I79" s="73"/>
    </row>
    <row r="80" spans="1:9" x14ac:dyDescent="0.3">
      <c r="A80" s="1" t="s">
        <v>102</v>
      </c>
      <c r="B80" s="63"/>
      <c r="C80" s="63">
        <v>933983</v>
      </c>
      <c r="D80" s="63"/>
      <c r="E80" s="72">
        <v>80916</v>
      </c>
      <c r="F80" s="39"/>
      <c r="G80" s="59"/>
      <c r="H80" s="23"/>
      <c r="I80" s="46"/>
    </row>
    <row r="81" spans="1:9" x14ac:dyDescent="0.3">
      <c r="A81" s="74" t="s">
        <v>106</v>
      </c>
      <c r="B81" s="47"/>
      <c r="C81" s="47"/>
      <c r="D81" s="47"/>
      <c r="E81" s="47"/>
      <c r="F81" s="42"/>
      <c r="G81" s="38"/>
      <c r="H81" s="23"/>
      <c r="I81" s="53"/>
    </row>
    <row r="82" spans="1:9" x14ac:dyDescent="0.3">
      <c r="A82" s="74" t="s">
        <v>107</v>
      </c>
      <c r="B82" s="47"/>
      <c r="C82" s="47"/>
      <c r="D82" s="47"/>
      <c r="E82" s="47"/>
      <c r="F82" s="42"/>
      <c r="G82" s="38"/>
      <c r="H82" s="23"/>
      <c r="I82" s="53"/>
    </row>
    <row r="83" spans="1:9" x14ac:dyDescent="0.3">
      <c r="A83" s="75" t="s">
        <v>105</v>
      </c>
      <c r="B83" s="3"/>
      <c r="C83" s="3"/>
      <c r="D83" s="65"/>
      <c r="E83" s="65"/>
      <c r="F83" s="39"/>
      <c r="G83" s="38"/>
      <c r="H83" s="23"/>
    </row>
    <row r="84" spans="1:9" x14ac:dyDescent="0.3">
      <c r="A84" s="75" t="s">
        <v>108</v>
      </c>
      <c r="B84" s="3"/>
      <c r="C84" s="3"/>
      <c r="D84" s="65"/>
      <c r="E84" s="65"/>
      <c r="F84" s="39"/>
      <c r="G84" s="38"/>
      <c r="H84" s="23"/>
    </row>
    <row r="85" spans="1:9" ht="21.6" customHeight="1" x14ac:dyDescent="0.3">
      <c r="A85" s="35" t="s">
        <v>55</v>
      </c>
      <c r="B85" s="4">
        <f>SUM(B2:B81)</f>
        <v>70347505</v>
      </c>
      <c r="C85" s="4"/>
      <c r="D85" s="4">
        <f>SUM(D2:D81)</f>
        <v>4478334</v>
      </c>
      <c r="E85" s="4"/>
      <c r="F85" s="5"/>
      <c r="G85" s="12"/>
      <c r="H85" s="15">
        <f>SUM(H2:H81)</f>
        <v>5.3580035906642717E-2</v>
      </c>
    </row>
    <row r="86" spans="1:9" x14ac:dyDescent="0.3">
      <c r="A86" s="36" t="s">
        <v>57</v>
      </c>
      <c r="B86" s="56">
        <f>B85/77</f>
        <v>913603.96103896108</v>
      </c>
      <c r="C86" s="56"/>
      <c r="D86" s="55">
        <f>D85/77</f>
        <v>58160.181818181816</v>
      </c>
      <c r="E86" s="55"/>
      <c r="F86" s="44" t="s">
        <v>78</v>
      </c>
      <c r="G86" s="43" t="s">
        <v>56</v>
      </c>
      <c r="H86" s="54" t="s">
        <v>77</v>
      </c>
    </row>
    <row r="87" spans="1:9" x14ac:dyDescent="0.3">
      <c r="A87" s="52" t="s">
        <v>0</v>
      </c>
      <c r="B87" s="1" t="s">
        <v>60</v>
      </c>
      <c r="C87" s="1"/>
      <c r="D87" s="1" t="s">
        <v>59</v>
      </c>
      <c r="E87" s="1"/>
      <c r="F87" s="1" t="s">
        <v>59</v>
      </c>
      <c r="G87" s="1" t="s">
        <v>59</v>
      </c>
      <c r="H87" s="13">
        <f>H1</f>
        <v>83550000</v>
      </c>
    </row>
    <row r="88" spans="1:9" s="17" customFormat="1" x14ac:dyDescent="0.3">
      <c r="A88" s="20"/>
      <c r="B88" s="19"/>
      <c r="C88" s="19"/>
      <c r="D88" s="21"/>
      <c r="E88" s="21"/>
      <c r="F88" s="19"/>
      <c r="G88" s="21"/>
      <c r="H88" s="22"/>
    </row>
    <row r="89" spans="1:9" x14ac:dyDescent="0.3">
      <c r="A89" s="20"/>
      <c r="B89" s="19"/>
      <c r="C89" s="19"/>
      <c r="D89" s="21"/>
      <c r="E89" s="21"/>
      <c r="F89" s="19"/>
      <c r="G89" s="21"/>
      <c r="H89" s="22"/>
    </row>
    <row r="90" spans="1:9" x14ac:dyDescent="0.3">
      <c r="A90" s="20"/>
      <c r="B90" s="19"/>
      <c r="C90" s="19"/>
      <c r="D90" s="21"/>
      <c r="E90" s="21"/>
      <c r="F90" s="19"/>
      <c r="G90" s="21"/>
      <c r="H90" s="22"/>
    </row>
    <row r="91" spans="1:9" x14ac:dyDescent="0.3">
      <c r="A91" s="20"/>
      <c r="B91" s="19"/>
      <c r="C91" s="19"/>
      <c r="D91" s="21"/>
      <c r="E91" s="21"/>
      <c r="F91" s="19"/>
      <c r="G91" s="21"/>
      <c r="H91" s="22"/>
    </row>
    <row r="92" spans="1:9" x14ac:dyDescent="0.3">
      <c r="A92" s="20"/>
      <c r="B92" s="19"/>
      <c r="C92" s="19"/>
      <c r="D92" s="21"/>
      <c r="E92" s="21"/>
      <c r="F92" s="19"/>
      <c r="G92" s="21"/>
      <c r="H92" s="22"/>
    </row>
    <row r="93" spans="1:9" x14ac:dyDescent="0.3">
      <c r="A93" s="20"/>
      <c r="B93" s="19"/>
      <c r="C93" s="19"/>
      <c r="D93" s="21"/>
      <c r="E93" s="21"/>
      <c r="F93" s="19"/>
      <c r="G93" s="21"/>
      <c r="H93" s="22"/>
    </row>
    <row r="94" spans="1:9" x14ac:dyDescent="0.3">
      <c r="A94" s="20"/>
      <c r="B94" s="19"/>
      <c r="C94" s="19"/>
      <c r="D94" s="21"/>
      <c r="E94" s="21"/>
      <c r="F94" s="19"/>
      <c r="G94" s="21"/>
      <c r="H94" s="22"/>
    </row>
    <row r="95" spans="1:9" x14ac:dyDescent="0.3">
      <c r="A95" s="20"/>
      <c r="B95" s="19"/>
      <c r="C95" s="19"/>
      <c r="D95" s="21"/>
      <c r="E95" s="21"/>
      <c r="F95" s="19"/>
      <c r="G95" s="21"/>
      <c r="H95" s="22"/>
    </row>
    <row r="96" spans="1:9" x14ac:dyDescent="0.3">
      <c r="A96" s="20"/>
      <c r="B96" s="19"/>
      <c r="C96" s="19"/>
      <c r="D96" s="21"/>
      <c r="E96" s="21"/>
      <c r="F96" s="19"/>
      <c r="G96" s="21"/>
      <c r="H96" s="22"/>
    </row>
    <row r="97" spans="1:8" x14ac:dyDescent="0.3">
      <c r="A97" s="20"/>
      <c r="B97" s="19"/>
      <c r="C97" s="19"/>
      <c r="D97" s="21"/>
      <c r="E97" s="21"/>
      <c r="F97" s="19"/>
      <c r="G97" s="21"/>
      <c r="H97" s="22"/>
    </row>
    <row r="98" spans="1:8" x14ac:dyDescent="0.3">
      <c r="A98" s="20"/>
      <c r="B98" s="19"/>
      <c r="C98" s="19"/>
      <c r="D98" s="21"/>
      <c r="E98" s="21"/>
      <c r="F98" s="19"/>
      <c r="G98" s="21"/>
      <c r="H98" s="22"/>
    </row>
    <row r="99" spans="1:8" x14ac:dyDescent="0.3">
      <c r="A99" s="20"/>
      <c r="B99" s="19"/>
      <c r="C99" s="19"/>
      <c r="D99" s="21"/>
      <c r="E99" s="21"/>
      <c r="F99" s="19"/>
      <c r="G99" s="21"/>
      <c r="H99" s="22"/>
    </row>
    <row r="100" spans="1:8" x14ac:dyDescent="0.3">
      <c r="A100" s="20"/>
      <c r="B100" s="19"/>
      <c r="C100" s="19"/>
      <c r="D100" s="21"/>
      <c r="E100" s="21"/>
      <c r="F100" s="19"/>
      <c r="G100" s="21"/>
      <c r="H100" s="22"/>
    </row>
    <row r="101" spans="1:8" x14ac:dyDescent="0.3">
      <c r="A101" s="20"/>
      <c r="B101" s="19"/>
      <c r="C101" s="19"/>
      <c r="D101" s="21"/>
      <c r="E101" s="21"/>
      <c r="F101" s="19"/>
      <c r="G101" s="21"/>
      <c r="H101" s="22"/>
    </row>
    <row r="102" spans="1:8" x14ac:dyDescent="0.3">
      <c r="A102" s="20"/>
      <c r="B102" s="19"/>
      <c r="C102" s="19"/>
      <c r="D102" s="21"/>
      <c r="E102" s="21"/>
      <c r="F102" s="19"/>
      <c r="G102" s="21"/>
      <c r="H102" s="22"/>
    </row>
    <row r="103" spans="1:8" x14ac:dyDescent="0.3">
      <c r="A103" s="20"/>
      <c r="B103" s="19"/>
      <c r="C103" s="19"/>
      <c r="D103" s="21"/>
      <c r="E103" s="21"/>
      <c r="F103" s="19"/>
      <c r="G103" s="21"/>
      <c r="H103" s="22"/>
    </row>
    <row r="104" spans="1:8" x14ac:dyDescent="0.3">
      <c r="A104" s="20"/>
      <c r="B104" s="19"/>
      <c r="C104" s="19"/>
      <c r="D104" s="21"/>
      <c r="E104" s="21"/>
      <c r="F104" s="19"/>
      <c r="G104" s="21"/>
      <c r="H104" s="22"/>
    </row>
    <row r="105" spans="1:8" x14ac:dyDescent="0.3">
      <c r="A105" s="20"/>
      <c r="B105" s="19"/>
      <c r="C105" s="19"/>
      <c r="D105" s="21"/>
      <c r="E105" s="21"/>
      <c r="F105" s="19"/>
      <c r="G105" s="21"/>
      <c r="H105" s="22"/>
    </row>
    <row r="107" spans="1:8" ht="15.6" x14ac:dyDescent="0.3">
      <c r="A107" s="30"/>
      <c r="B107" s="11"/>
      <c r="C107" s="11"/>
      <c r="D107" s="11"/>
      <c r="E107" s="11"/>
      <c r="F107" s="25"/>
      <c r="G107" s="11"/>
    </row>
    <row r="108" spans="1:8" ht="15.6" x14ac:dyDescent="0.3">
      <c r="A108" s="37"/>
      <c r="B108" s="11"/>
      <c r="C108" s="11"/>
      <c r="D108" s="11"/>
      <c r="E108" s="11"/>
      <c r="F108" s="11"/>
      <c r="G108" s="11"/>
    </row>
    <row r="109" spans="1:8" x14ac:dyDescent="0.3">
      <c r="B109" s="27"/>
      <c r="C109" s="27"/>
      <c r="D109" s="28"/>
      <c r="E109" s="28"/>
      <c r="F109" s="28"/>
      <c r="G109" s="34"/>
      <c r="H109" s="27"/>
    </row>
    <row r="110" spans="1:8" x14ac:dyDescent="0.3">
      <c r="A110" s="26"/>
      <c r="B110" s="26"/>
      <c r="C110" s="26"/>
      <c r="D110" s="32"/>
      <c r="E110" s="32"/>
      <c r="F110" s="31"/>
      <c r="G110" s="29"/>
      <c r="H110" s="29"/>
    </row>
    <row r="111" spans="1:8" x14ac:dyDescent="0.3">
      <c r="A111" s="26"/>
      <c r="B111" s="26"/>
      <c r="C111" s="26"/>
      <c r="D111" s="32"/>
      <c r="E111" s="32"/>
      <c r="F111" s="31"/>
      <c r="G111" s="29"/>
      <c r="H111" s="29"/>
    </row>
    <row r="112" spans="1:8" x14ac:dyDescent="0.3">
      <c r="A112" s="26"/>
      <c r="B112" s="26"/>
      <c r="C112" s="26"/>
      <c r="D112" s="33"/>
      <c r="E112" s="33"/>
      <c r="F112" s="31"/>
      <c r="G112" s="29"/>
      <c r="H112" s="29"/>
    </row>
    <row r="113" spans="1:5" x14ac:dyDescent="0.3">
      <c r="A113" s="26"/>
      <c r="B113" s="26"/>
      <c r="C113" s="26"/>
      <c r="D113" s="24"/>
      <c r="E113" s="24"/>
    </row>
  </sheetData>
  <phoneticPr fontId="8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E1E07-59BC-4D17-9DEB-59DE2A0468B2}">
  <dimension ref="A1:O742"/>
  <sheetViews>
    <sheetView topLeftCell="A664" workbookViewId="0">
      <selection activeCell="C739" sqref="C739"/>
    </sheetView>
  </sheetViews>
  <sheetFormatPr baseColWidth="10" defaultRowHeight="13.8" x14ac:dyDescent="0.3"/>
  <cols>
    <col min="1" max="1" width="8" style="88" customWidth="1"/>
    <col min="2" max="2" width="5.109375" style="130" customWidth="1"/>
    <col min="3" max="3" width="8.33203125" style="95" customWidth="1"/>
    <col min="4" max="4" width="10" style="89" customWidth="1"/>
    <col min="5" max="5" width="8.88671875" style="87" customWidth="1"/>
    <col min="6" max="6" width="8.6640625" style="88" customWidth="1"/>
    <col min="7" max="7" width="7.77734375" style="90" customWidth="1"/>
    <col min="8" max="8" width="8.33203125" style="88" customWidth="1"/>
    <col min="9" max="9" width="8.21875" style="88" customWidth="1"/>
    <col min="10" max="10" width="8.77734375" style="91" customWidth="1"/>
    <col min="11" max="11" width="5.77734375" style="113" customWidth="1"/>
    <col min="12" max="12" width="8.6640625" style="88" customWidth="1"/>
    <col min="13" max="13" width="4.21875" style="110" customWidth="1"/>
    <col min="14" max="14" width="6.77734375" style="135" customWidth="1"/>
    <col min="15" max="15" width="8.109375" style="88" customWidth="1"/>
    <col min="16" max="16384" width="11.5546875" style="88"/>
  </cols>
  <sheetData>
    <row r="1" spans="1:10" x14ac:dyDescent="0.3">
      <c r="A1" s="88" t="s">
        <v>70</v>
      </c>
    </row>
    <row r="2" spans="1:10" x14ac:dyDescent="0.3">
      <c r="H2" s="89" t="s">
        <v>71</v>
      </c>
      <c r="I2" s="89" t="s">
        <v>149</v>
      </c>
      <c r="J2" s="91" t="s">
        <v>81</v>
      </c>
    </row>
    <row r="3" spans="1:10" x14ac:dyDescent="0.3">
      <c r="B3" s="130" t="s">
        <v>84</v>
      </c>
      <c r="C3" s="94" t="s">
        <v>127</v>
      </c>
      <c r="D3" s="92" t="s">
        <v>126</v>
      </c>
      <c r="F3" s="93" t="s">
        <v>69</v>
      </c>
      <c r="G3" s="90" t="s">
        <v>94</v>
      </c>
      <c r="H3" s="193">
        <f>84300000</f>
        <v>84300000</v>
      </c>
      <c r="I3" s="95" t="s">
        <v>80</v>
      </c>
      <c r="J3" s="91" t="s">
        <v>86</v>
      </c>
    </row>
    <row r="4" spans="1:10" x14ac:dyDescent="0.3">
      <c r="A4" s="129">
        <v>44308</v>
      </c>
      <c r="D4" s="94">
        <v>3245253</v>
      </c>
      <c r="E4" s="111" t="s">
        <v>62</v>
      </c>
      <c r="F4" s="96">
        <v>299100</v>
      </c>
      <c r="G4" s="97"/>
      <c r="H4" s="195">
        <f>F4/H$3</f>
        <v>3.5480427046263347E-3</v>
      </c>
      <c r="I4" s="98">
        <f>H4*41%</f>
        <v>1.4546975088967971E-3</v>
      </c>
      <c r="J4" s="99">
        <f>I4/3*2</f>
        <v>9.6979833926453141E-4</v>
      </c>
    </row>
    <row r="5" spans="1:10" x14ac:dyDescent="0.3">
      <c r="A5" s="129">
        <v>44309</v>
      </c>
      <c r="C5" s="95">
        <f>D5-D4</f>
        <v>23392</v>
      </c>
      <c r="D5" s="94">
        <v>3268645</v>
      </c>
      <c r="E5" s="111" t="s">
        <v>62</v>
      </c>
      <c r="F5" s="96">
        <v>304900</v>
      </c>
      <c r="G5" s="100">
        <f>F5-F4</f>
        <v>5800</v>
      </c>
      <c r="H5" s="195">
        <f t="shared" ref="H5:H24" si="0">F5/H$3</f>
        <v>3.616844602609727E-3</v>
      </c>
      <c r="I5" s="98">
        <f t="shared" ref="I5:I68" si="1">H5*41%</f>
        <v>1.482906287069988E-3</v>
      </c>
      <c r="J5" s="99">
        <f t="shared" ref="J5:J61" si="2">I5/3*2</f>
        <v>9.8860419137999206E-4</v>
      </c>
    </row>
    <row r="6" spans="1:10" x14ac:dyDescent="0.3">
      <c r="A6" s="129">
        <v>44310</v>
      </c>
      <c r="C6" s="95">
        <f t="shared" ref="C6:C69" si="3">D6-D5</f>
        <v>18773</v>
      </c>
      <c r="D6" s="94">
        <v>3287418</v>
      </c>
      <c r="E6" s="111" t="s">
        <v>62</v>
      </c>
      <c r="F6" s="96">
        <v>312000</v>
      </c>
      <c r="G6" s="100">
        <f t="shared" ref="G6:G69" si="4">F6-F5</f>
        <v>7100</v>
      </c>
      <c r="H6" s="195">
        <f t="shared" si="0"/>
        <v>3.701067615658363E-3</v>
      </c>
      <c r="I6" s="98">
        <f t="shared" si="1"/>
        <v>1.5174377224199287E-3</v>
      </c>
      <c r="J6" s="99">
        <f t="shared" si="2"/>
        <v>1.0116251482799525E-3</v>
      </c>
    </row>
    <row r="7" spans="1:10" x14ac:dyDescent="0.3">
      <c r="A7" s="129">
        <v>44311</v>
      </c>
      <c r="C7" s="95">
        <f t="shared" si="3"/>
        <v>11907</v>
      </c>
      <c r="D7" s="94">
        <v>3299325</v>
      </c>
      <c r="E7" s="111" t="s">
        <v>62</v>
      </c>
      <c r="F7" s="96">
        <v>307600</v>
      </c>
      <c r="G7" s="97">
        <f t="shared" si="4"/>
        <v>-4400</v>
      </c>
      <c r="H7" s="195">
        <f t="shared" si="0"/>
        <v>3.648873072360617E-3</v>
      </c>
      <c r="I7" s="98">
        <f t="shared" si="1"/>
        <v>1.496037959667853E-3</v>
      </c>
      <c r="J7" s="99">
        <f t="shared" si="2"/>
        <v>9.9735863977856872E-4</v>
      </c>
    </row>
    <row r="8" spans="1:10" x14ac:dyDescent="0.3">
      <c r="A8" s="129">
        <v>44312</v>
      </c>
      <c r="C8" s="95">
        <f t="shared" si="3"/>
        <v>10976</v>
      </c>
      <c r="D8" s="94">
        <v>3310301</v>
      </c>
      <c r="E8" s="111" t="s">
        <v>62</v>
      </c>
      <c r="F8" s="96">
        <v>297000</v>
      </c>
      <c r="G8" s="97">
        <f t="shared" si="4"/>
        <v>-10600</v>
      </c>
      <c r="H8" s="195">
        <f t="shared" si="0"/>
        <v>3.5231316725978646E-3</v>
      </c>
      <c r="I8" s="98">
        <f t="shared" si="1"/>
        <v>1.4444839857651244E-3</v>
      </c>
      <c r="J8" s="99">
        <f t="shared" si="2"/>
        <v>9.629893238434162E-4</v>
      </c>
    </row>
    <row r="9" spans="1:10" x14ac:dyDescent="0.3">
      <c r="A9" s="129">
        <v>44313</v>
      </c>
      <c r="C9" s="95">
        <f t="shared" si="3"/>
        <v>22231</v>
      </c>
      <c r="D9" s="94">
        <v>3332532</v>
      </c>
      <c r="E9" s="111" t="s">
        <v>62</v>
      </c>
      <c r="F9" s="96">
        <v>296300</v>
      </c>
      <c r="G9" s="97">
        <f t="shared" si="4"/>
        <v>-700</v>
      </c>
      <c r="H9" s="195">
        <f t="shared" si="0"/>
        <v>3.5148279952550415E-3</v>
      </c>
      <c r="I9" s="98">
        <f t="shared" si="1"/>
        <v>1.4410794780545669E-3</v>
      </c>
      <c r="J9" s="99">
        <f t="shared" si="2"/>
        <v>9.6071965203637798E-4</v>
      </c>
    </row>
    <row r="10" spans="1:10" x14ac:dyDescent="0.3">
      <c r="A10" s="129">
        <v>44314</v>
      </c>
      <c r="C10" s="95">
        <f t="shared" si="3"/>
        <v>24736</v>
      </c>
      <c r="D10" s="94">
        <v>3357268</v>
      </c>
      <c r="E10" s="111" t="s">
        <v>62</v>
      </c>
      <c r="F10" s="96">
        <v>299600</v>
      </c>
      <c r="G10" s="100">
        <f t="shared" si="4"/>
        <v>3300</v>
      </c>
      <c r="H10" s="195">
        <f t="shared" si="0"/>
        <v>3.553973902728351E-3</v>
      </c>
      <c r="I10" s="98">
        <f t="shared" si="1"/>
        <v>1.4571293001186239E-3</v>
      </c>
      <c r="J10" s="99">
        <f t="shared" si="2"/>
        <v>9.7141953341241597E-4</v>
      </c>
    </row>
    <row r="11" spans="1:10" x14ac:dyDescent="0.3">
      <c r="A11" s="129">
        <v>44315</v>
      </c>
      <c r="C11" s="95">
        <f t="shared" si="3"/>
        <v>24329</v>
      </c>
      <c r="D11" s="94">
        <v>3381597</v>
      </c>
      <c r="E11" s="111" t="s">
        <v>62</v>
      </c>
      <c r="F11" s="96">
        <v>303600</v>
      </c>
      <c r="G11" s="100">
        <f t="shared" si="4"/>
        <v>4000</v>
      </c>
      <c r="H11" s="195">
        <f t="shared" si="0"/>
        <v>3.6014234875444838E-3</v>
      </c>
      <c r="I11" s="98">
        <f t="shared" si="1"/>
        <v>1.4765836298932383E-3</v>
      </c>
      <c r="J11" s="99">
        <f t="shared" si="2"/>
        <v>9.8438908659549229E-4</v>
      </c>
    </row>
    <row r="12" spans="1:10" x14ac:dyDescent="0.3">
      <c r="A12" s="129">
        <v>44316</v>
      </c>
      <c r="C12" s="95">
        <f t="shared" si="3"/>
        <v>18935</v>
      </c>
      <c r="D12" s="94">
        <v>3400532</v>
      </c>
      <c r="E12" s="111" t="s">
        <v>62</v>
      </c>
      <c r="F12" s="96">
        <v>305400</v>
      </c>
      <c r="G12" s="100">
        <f t="shared" si="4"/>
        <v>1800</v>
      </c>
      <c r="H12" s="195">
        <f t="shared" si="0"/>
        <v>3.6227758007117438E-3</v>
      </c>
      <c r="I12" s="98">
        <f t="shared" si="1"/>
        <v>1.485338078291815E-3</v>
      </c>
      <c r="J12" s="99">
        <f t="shared" si="2"/>
        <v>9.9022538552787673E-4</v>
      </c>
    </row>
    <row r="13" spans="1:10" x14ac:dyDescent="0.3">
      <c r="A13" s="129">
        <v>44317</v>
      </c>
      <c r="C13" s="95">
        <f t="shared" si="3"/>
        <v>16290</v>
      </c>
      <c r="D13" s="94">
        <v>3416822</v>
      </c>
      <c r="E13" s="111" t="s">
        <v>62</v>
      </c>
      <c r="F13" s="96">
        <v>309000</v>
      </c>
      <c r="G13" s="100">
        <f t="shared" si="4"/>
        <v>3600</v>
      </c>
      <c r="H13" s="195">
        <f t="shared" si="0"/>
        <v>3.6654804270462634E-3</v>
      </c>
      <c r="I13" s="98">
        <f t="shared" si="1"/>
        <v>1.5028469750889679E-3</v>
      </c>
      <c r="J13" s="99">
        <f t="shared" si="2"/>
        <v>1.0018979833926452E-3</v>
      </c>
    </row>
    <row r="14" spans="1:10" x14ac:dyDescent="0.3">
      <c r="A14" s="129">
        <v>44318</v>
      </c>
      <c r="C14" s="95">
        <f t="shared" si="3"/>
        <v>9160</v>
      </c>
      <c r="D14" s="94">
        <v>3425982</v>
      </c>
      <c r="E14" s="111" t="s">
        <v>62</v>
      </c>
      <c r="F14" s="96">
        <v>302000</v>
      </c>
      <c r="G14" s="97">
        <f t="shared" si="4"/>
        <v>-7000</v>
      </c>
      <c r="H14" s="195">
        <f t="shared" si="0"/>
        <v>3.5824436536180311E-3</v>
      </c>
      <c r="I14" s="98">
        <f t="shared" si="1"/>
        <v>1.4688018979833926E-3</v>
      </c>
      <c r="J14" s="99">
        <f t="shared" si="2"/>
        <v>9.7920126532226163E-4</v>
      </c>
    </row>
    <row r="15" spans="1:10" x14ac:dyDescent="0.3">
      <c r="A15" s="129">
        <v>44319</v>
      </c>
      <c r="C15" s="95">
        <f t="shared" si="3"/>
        <v>7534</v>
      </c>
      <c r="D15" s="94">
        <v>3433516</v>
      </c>
      <c r="E15" s="111" t="s">
        <v>62</v>
      </c>
      <c r="F15" s="96">
        <v>288400</v>
      </c>
      <c r="G15" s="97">
        <f t="shared" si="4"/>
        <v>-13600</v>
      </c>
      <c r="H15" s="195">
        <f t="shared" si="0"/>
        <v>3.4211150652431791E-3</v>
      </c>
      <c r="I15" s="98">
        <f t="shared" si="1"/>
        <v>1.4026571767497033E-3</v>
      </c>
      <c r="J15" s="99">
        <f t="shared" si="2"/>
        <v>9.3510478449980222E-4</v>
      </c>
    </row>
    <row r="16" spans="1:10" x14ac:dyDescent="0.3">
      <c r="A16" s="129">
        <v>44320</v>
      </c>
      <c r="C16" s="95">
        <f t="shared" si="3"/>
        <v>18034</v>
      </c>
      <c r="D16" s="94">
        <v>3451550</v>
      </c>
      <c r="E16" s="111" t="s">
        <v>62</v>
      </c>
      <c r="F16" s="96">
        <v>282900</v>
      </c>
      <c r="G16" s="97">
        <f t="shared" si="4"/>
        <v>-5500</v>
      </c>
      <c r="H16" s="195">
        <f t="shared" si="0"/>
        <v>3.3558718861209963E-3</v>
      </c>
      <c r="I16" s="98">
        <f t="shared" si="1"/>
        <v>1.3759074733096083E-3</v>
      </c>
      <c r="J16" s="99">
        <f t="shared" si="2"/>
        <v>9.1727164887307224E-4</v>
      </c>
    </row>
    <row r="17" spans="1:10" x14ac:dyDescent="0.3">
      <c r="A17" s="129">
        <v>44321</v>
      </c>
      <c r="C17" s="95">
        <f t="shared" si="3"/>
        <v>21850</v>
      </c>
      <c r="D17" s="94">
        <v>3473400</v>
      </c>
      <c r="E17" s="111" t="s">
        <v>62</v>
      </c>
      <c r="F17" s="96">
        <v>282100</v>
      </c>
      <c r="G17" s="97">
        <f t="shared" si="4"/>
        <v>-800</v>
      </c>
      <c r="H17" s="195">
        <f t="shared" si="0"/>
        <v>3.3463819691577699E-3</v>
      </c>
      <c r="I17" s="98">
        <f t="shared" si="1"/>
        <v>1.3720166073546856E-3</v>
      </c>
      <c r="J17" s="99">
        <f t="shared" si="2"/>
        <v>9.1467773823645712E-4</v>
      </c>
    </row>
    <row r="18" spans="1:10" x14ac:dyDescent="0.3">
      <c r="A18" s="129">
        <v>44322</v>
      </c>
      <c r="C18" s="95">
        <f t="shared" si="3"/>
        <v>18588</v>
      </c>
      <c r="D18" s="94">
        <v>3491988</v>
      </c>
      <c r="E18" s="111" t="s">
        <v>62</v>
      </c>
      <c r="F18" s="96">
        <v>278700</v>
      </c>
      <c r="G18" s="97">
        <f t="shared" si="4"/>
        <v>-3400</v>
      </c>
      <c r="H18" s="195">
        <f t="shared" si="0"/>
        <v>3.3060498220640567E-3</v>
      </c>
      <c r="I18" s="98">
        <f t="shared" si="1"/>
        <v>1.3554804270462632E-3</v>
      </c>
      <c r="J18" s="99">
        <f t="shared" si="2"/>
        <v>9.0365361803084214E-4</v>
      </c>
    </row>
    <row r="19" spans="1:10" x14ac:dyDescent="0.3">
      <c r="A19" s="129">
        <v>44323</v>
      </c>
      <c r="C19" s="95">
        <f t="shared" si="3"/>
        <v>15685</v>
      </c>
      <c r="D19" s="94">
        <v>3507673</v>
      </c>
      <c r="E19" s="111" t="s">
        <v>62</v>
      </c>
      <c r="F19" s="96">
        <v>275900</v>
      </c>
      <c r="G19" s="97">
        <f t="shared" si="4"/>
        <v>-2800</v>
      </c>
      <c r="H19" s="195">
        <f t="shared" si="0"/>
        <v>3.272835112692764E-3</v>
      </c>
      <c r="I19" s="98">
        <f t="shared" si="1"/>
        <v>1.3418623962040332E-3</v>
      </c>
      <c r="J19" s="99">
        <f t="shared" si="2"/>
        <v>8.9457493080268881E-4</v>
      </c>
    </row>
    <row r="20" spans="1:10" x14ac:dyDescent="0.3">
      <c r="A20" s="129">
        <v>44324</v>
      </c>
      <c r="C20" s="95">
        <f t="shared" si="3"/>
        <v>12656</v>
      </c>
      <c r="D20" s="94">
        <v>3520329</v>
      </c>
      <c r="E20" s="111" t="s">
        <v>62</v>
      </c>
      <c r="F20" s="96">
        <v>276300</v>
      </c>
      <c r="G20" s="100">
        <f t="shared" si="4"/>
        <v>400</v>
      </c>
      <c r="H20" s="195">
        <f t="shared" si="0"/>
        <v>3.2775800711743771E-3</v>
      </c>
      <c r="I20" s="98">
        <f t="shared" si="1"/>
        <v>1.3438078291814945E-3</v>
      </c>
      <c r="J20" s="99">
        <f t="shared" si="2"/>
        <v>8.9587188612099636E-4</v>
      </c>
    </row>
    <row r="21" spans="1:10" x14ac:dyDescent="0.3">
      <c r="A21" s="129">
        <v>44325</v>
      </c>
      <c r="C21" s="95">
        <f t="shared" si="3"/>
        <v>6922</v>
      </c>
      <c r="D21" s="94">
        <v>3527251</v>
      </c>
      <c r="E21" s="111" t="s">
        <v>62</v>
      </c>
      <c r="F21" s="96">
        <v>266800</v>
      </c>
      <c r="G21" s="97">
        <f t="shared" si="4"/>
        <v>-9500</v>
      </c>
      <c r="H21" s="195">
        <f t="shared" si="0"/>
        <v>3.1648873072360616E-3</v>
      </c>
      <c r="I21" s="98">
        <f t="shared" si="1"/>
        <v>1.2976037959667851E-3</v>
      </c>
      <c r="J21" s="99">
        <f t="shared" si="2"/>
        <v>8.6506919731119006E-4</v>
      </c>
    </row>
    <row r="22" spans="1:10" x14ac:dyDescent="0.3">
      <c r="A22" s="129">
        <v>44326</v>
      </c>
      <c r="C22" s="95">
        <f t="shared" si="3"/>
        <v>6125</v>
      </c>
      <c r="D22" s="94">
        <v>3533376</v>
      </c>
      <c r="E22" s="111" t="s">
        <v>62</v>
      </c>
      <c r="F22" s="96">
        <v>251300</v>
      </c>
      <c r="G22" s="97">
        <f t="shared" si="4"/>
        <v>-15500</v>
      </c>
      <c r="H22" s="195">
        <f t="shared" si="0"/>
        <v>2.9810201660735469E-3</v>
      </c>
      <c r="I22" s="98">
        <f t="shared" si="1"/>
        <v>1.2222182680901542E-3</v>
      </c>
      <c r="J22" s="99">
        <f t="shared" si="2"/>
        <v>8.1481217872676943E-4</v>
      </c>
    </row>
    <row r="23" spans="1:10" x14ac:dyDescent="0.3">
      <c r="A23" s="129">
        <v>44327</v>
      </c>
      <c r="C23" s="95">
        <f t="shared" si="3"/>
        <v>14909</v>
      </c>
      <c r="D23" s="94">
        <v>3548285</v>
      </c>
      <c r="E23" s="111" t="s">
        <v>62</v>
      </c>
      <c r="F23" s="96">
        <v>242600</v>
      </c>
      <c r="G23" s="97">
        <f t="shared" si="4"/>
        <v>-8700</v>
      </c>
      <c r="H23" s="195">
        <f t="shared" si="0"/>
        <v>2.8778173190984577E-3</v>
      </c>
      <c r="I23" s="98">
        <f t="shared" si="1"/>
        <v>1.1799051008303677E-3</v>
      </c>
      <c r="J23" s="99">
        <f t="shared" si="2"/>
        <v>7.8660340055357846E-4</v>
      </c>
    </row>
    <row r="24" spans="1:10" x14ac:dyDescent="0.3">
      <c r="A24" s="129">
        <v>44328</v>
      </c>
      <c r="C24" s="95">
        <f t="shared" si="3"/>
        <v>17419</v>
      </c>
      <c r="D24" s="94">
        <v>3565704</v>
      </c>
      <c r="E24" s="111" t="s">
        <v>62</v>
      </c>
      <c r="F24" s="96">
        <v>239700</v>
      </c>
      <c r="G24" s="97">
        <f t="shared" si="4"/>
        <v>-2900</v>
      </c>
      <c r="H24" s="195">
        <f t="shared" si="0"/>
        <v>2.8434163701067617E-3</v>
      </c>
      <c r="I24" s="98">
        <f t="shared" si="1"/>
        <v>1.1658007117437722E-3</v>
      </c>
      <c r="J24" s="99">
        <f t="shared" si="2"/>
        <v>7.7720047449584813E-4</v>
      </c>
    </row>
    <row r="25" spans="1:10" x14ac:dyDescent="0.3">
      <c r="A25" s="129">
        <v>44329</v>
      </c>
      <c r="C25" s="95">
        <f t="shared" si="3"/>
        <v>11336</v>
      </c>
      <c r="D25" s="94">
        <v>3577040</v>
      </c>
      <c r="E25" s="111" t="s">
        <v>62</v>
      </c>
      <c r="F25" s="96">
        <v>232200</v>
      </c>
      <c r="G25" s="97">
        <f t="shared" si="4"/>
        <v>-7500</v>
      </c>
      <c r="H25" s="195">
        <f t="shared" ref="H25" si="5">F25/H$3</f>
        <v>2.7544483985765126E-3</v>
      </c>
      <c r="I25" s="98">
        <f t="shared" si="1"/>
        <v>1.1293238434163702E-3</v>
      </c>
      <c r="J25" s="99">
        <f t="shared" si="2"/>
        <v>7.5288256227758015E-4</v>
      </c>
    </row>
    <row r="26" spans="1:10" x14ac:dyDescent="0.3">
      <c r="A26" s="129">
        <v>44330</v>
      </c>
      <c r="C26" s="95">
        <f t="shared" si="3"/>
        <v>7894</v>
      </c>
      <c r="D26" s="94">
        <v>3584934</v>
      </c>
      <c r="E26" s="111" t="s">
        <v>62</v>
      </c>
      <c r="F26" s="96">
        <v>223400</v>
      </c>
      <c r="G26" s="97">
        <f t="shared" si="4"/>
        <v>-8800</v>
      </c>
      <c r="H26" s="195">
        <f t="shared" ref="H26" si="6">F26/H$3</f>
        <v>2.6500593119810202E-3</v>
      </c>
      <c r="I26" s="98">
        <f t="shared" si="1"/>
        <v>1.0865243179122182E-3</v>
      </c>
      <c r="J26" s="99">
        <f t="shared" si="2"/>
        <v>7.2434954527481217E-4</v>
      </c>
    </row>
    <row r="27" spans="1:10" x14ac:dyDescent="0.3">
      <c r="A27" s="129">
        <v>44331</v>
      </c>
      <c r="C27" s="95">
        <f t="shared" si="3"/>
        <v>8500</v>
      </c>
      <c r="D27" s="94">
        <v>3593434</v>
      </c>
      <c r="E27" s="111" t="s">
        <v>62</v>
      </c>
      <c r="F27" s="96">
        <v>221000</v>
      </c>
      <c r="G27" s="97">
        <f t="shared" si="4"/>
        <v>-2400</v>
      </c>
      <c r="H27" s="195">
        <f t="shared" ref="H27" si="7">F27/H$3</f>
        <v>2.6215895610913406E-3</v>
      </c>
      <c r="I27" s="98">
        <f t="shared" si="1"/>
        <v>1.0748517200474495E-3</v>
      </c>
      <c r="J27" s="99">
        <f t="shared" si="2"/>
        <v>7.165678133649664E-4</v>
      </c>
    </row>
    <row r="28" spans="1:10" x14ac:dyDescent="0.3">
      <c r="A28" s="129">
        <v>44332</v>
      </c>
      <c r="C28" s="95">
        <f t="shared" si="3"/>
        <v>5412</v>
      </c>
      <c r="D28" s="94">
        <v>3598846</v>
      </c>
      <c r="E28" s="111" t="s">
        <v>62</v>
      </c>
      <c r="F28" s="96">
        <v>212000</v>
      </c>
      <c r="G28" s="97">
        <f t="shared" si="4"/>
        <v>-9000</v>
      </c>
      <c r="H28" s="195">
        <f t="shared" ref="H28" si="8">F28/H$3</f>
        <v>2.5148279952550414E-3</v>
      </c>
      <c r="I28" s="98">
        <f t="shared" si="1"/>
        <v>1.0310794780545669E-3</v>
      </c>
      <c r="J28" s="99">
        <f t="shared" si="2"/>
        <v>6.8738631870304465E-4</v>
      </c>
    </row>
    <row r="29" spans="1:10" x14ac:dyDescent="0.3">
      <c r="A29" s="129">
        <v>44333</v>
      </c>
      <c r="C29" s="95">
        <f t="shared" si="3"/>
        <v>4209</v>
      </c>
      <c r="D29" s="94">
        <v>3603055</v>
      </c>
      <c r="E29" s="111" t="s">
        <v>62</v>
      </c>
      <c r="F29" s="96">
        <v>196400</v>
      </c>
      <c r="G29" s="97">
        <f t="shared" si="4"/>
        <v>-15600</v>
      </c>
      <c r="H29" s="195">
        <f t="shared" ref="H29" si="9">F29/H$3</f>
        <v>2.3297746144721235E-3</v>
      </c>
      <c r="I29" s="98">
        <f t="shared" si="1"/>
        <v>9.5520759193357054E-4</v>
      </c>
      <c r="J29" s="99">
        <f t="shared" si="2"/>
        <v>6.3680506128904702E-4</v>
      </c>
    </row>
    <row r="30" spans="1:10" x14ac:dyDescent="0.3">
      <c r="A30" s="129">
        <v>44334</v>
      </c>
      <c r="C30" s="95">
        <f t="shared" si="3"/>
        <v>11040</v>
      </c>
      <c r="D30" s="94">
        <v>3614095</v>
      </c>
      <c r="E30" s="111" t="s">
        <v>62</v>
      </c>
      <c r="F30" s="96">
        <v>187000</v>
      </c>
      <c r="G30" s="97">
        <f t="shared" si="4"/>
        <v>-9400</v>
      </c>
      <c r="H30" s="195">
        <f t="shared" ref="H30" si="10">F30/H$3</f>
        <v>2.2182680901542112E-3</v>
      </c>
      <c r="I30" s="98">
        <f t="shared" si="1"/>
        <v>9.0948991696322657E-4</v>
      </c>
      <c r="J30" s="99">
        <f t="shared" si="2"/>
        <v>6.0632661130881772E-4</v>
      </c>
    </row>
    <row r="31" spans="1:10" x14ac:dyDescent="0.3">
      <c r="A31" s="129">
        <v>44335</v>
      </c>
      <c r="C31" s="95">
        <f t="shared" si="3"/>
        <v>12298</v>
      </c>
      <c r="D31" s="94">
        <v>3626393</v>
      </c>
      <c r="E31" s="111" t="s">
        <v>62</v>
      </c>
      <c r="F31" s="96">
        <v>181500</v>
      </c>
      <c r="G31" s="97">
        <f t="shared" si="4"/>
        <v>-5500</v>
      </c>
      <c r="H31" s="195">
        <f t="shared" ref="H31" si="11">F31/H$3</f>
        <v>2.1530249110320284E-3</v>
      </c>
      <c r="I31" s="98">
        <f t="shared" si="1"/>
        <v>8.827402135231316E-4</v>
      </c>
      <c r="J31" s="99">
        <f t="shared" si="2"/>
        <v>5.8849347568208773E-4</v>
      </c>
    </row>
    <row r="32" spans="1:10" x14ac:dyDescent="0.3">
      <c r="A32" s="129">
        <v>44336</v>
      </c>
      <c r="C32" s="95">
        <f t="shared" si="3"/>
        <v>8769</v>
      </c>
      <c r="D32" s="94">
        <v>3635162</v>
      </c>
      <c r="E32" s="111" t="s">
        <v>62</v>
      </c>
      <c r="F32" s="96">
        <v>173500</v>
      </c>
      <c r="G32" s="97">
        <f t="shared" si="4"/>
        <v>-8000</v>
      </c>
      <c r="H32" s="195">
        <f t="shared" ref="H32" si="12">F32/H$3</f>
        <v>2.0581257413997628E-3</v>
      </c>
      <c r="I32" s="98">
        <f t="shared" si="1"/>
        <v>8.4383155397390274E-4</v>
      </c>
      <c r="J32" s="99">
        <f t="shared" si="2"/>
        <v>5.625543693159352E-4</v>
      </c>
    </row>
    <row r="33" spans="1:10" x14ac:dyDescent="0.3">
      <c r="A33" s="129">
        <v>44337</v>
      </c>
      <c r="C33" s="95">
        <f t="shared" si="3"/>
        <v>7082</v>
      </c>
      <c r="D33" s="94">
        <v>3642244</v>
      </c>
      <c r="E33" s="111" t="s">
        <v>62</v>
      </c>
      <c r="F33" s="96">
        <v>167100</v>
      </c>
      <c r="G33" s="97">
        <f t="shared" si="4"/>
        <v>-6400</v>
      </c>
      <c r="H33" s="194">
        <f t="shared" ref="H33" si="13">F33/H$3</f>
        <v>1.98220640569395E-3</v>
      </c>
      <c r="I33" s="98">
        <f t="shared" si="1"/>
        <v>8.1270462633451944E-4</v>
      </c>
      <c r="J33" s="99">
        <f t="shared" si="2"/>
        <v>5.4180308422301299E-4</v>
      </c>
    </row>
    <row r="34" spans="1:10" x14ac:dyDescent="0.3">
      <c r="A34" s="129">
        <v>44338</v>
      </c>
      <c r="C34" s="95">
        <f t="shared" si="3"/>
        <v>6714</v>
      </c>
      <c r="D34" s="94">
        <v>3648958</v>
      </c>
      <c r="E34" s="111" t="s">
        <v>62</v>
      </c>
      <c r="F34" s="96">
        <v>164500</v>
      </c>
      <c r="G34" s="97">
        <f t="shared" si="4"/>
        <v>-2600</v>
      </c>
      <c r="H34" s="194">
        <f t="shared" ref="H34" si="14">F34/H$3</f>
        <v>1.9513641755634639E-3</v>
      </c>
      <c r="I34" s="98">
        <f t="shared" si="1"/>
        <v>8.0005931198102011E-4</v>
      </c>
      <c r="J34" s="99">
        <f t="shared" si="2"/>
        <v>5.3337287465401344E-4</v>
      </c>
    </row>
    <row r="35" spans="1:10" x14ac:dyDescent="0.3">
      <c r="A35" s="129">
        <v>44339</v>
      </c>
      <c r="C35" s="95">
        <f t="shared" si="3"/>
        <v>2682</v>
      </c>
      <c r="D35" s="94">
        <v>3651640</v>
      </c>
      <c r="E35" s="111" t="s">
        <v>62</v>
      </c>
      <c r="F35" s="96">
        <v>155400</v>
      </c>
      <c r="G35" s="97">
        <f t="shared" si="4"/>
        <v>-9100</v>
      </c>
      <c r="H35" s="194">
        <f t="shared" ref="H35" si="15">F35/H$3</f>
        <v>1.8434163701067615E-3</v>
      </c>
      <c r="I35" s="98">
        <f t="shared" si="1"/>
        <v>7.5580071174377215E-4</v>
      </c>
      <c r="J35" s="99">
        <f t="shared" si="2"/>
        <v>5.038671411625148E-4</v>
      </c>
    </row>
    <row r="36" spans="1:10" x14ac:dyDescent="0.3">
      <c r="A36" s="129">
        <v>44340</v>
      </c>
      <c r="C36" s="95">
        <f t="shared" si="3"/>
        <v>1911</v>
      </c>
      <c r="D36" s="94">
        <v>3653551</v>
      </c>
      <c r="E36" s="111" t="s">
        <v>62</v>
      </c>
      <c r="F36" s="96">
        <v>142400</v>
      </c>
      <c r="G36" s="97">
        <f t="shared" si="4"/>
        <v>-13000</v>
      </c>
      <c r="H36" s="194">
        <f t="shared" ref="H36" si="16">F36/H$3</f>
        <v>1.6892052194543298E-3</v>
      </c>
      <c r="I36" s="98">
        <f t="shared" si="1"/>
        <v>6.925741399762752E-4</v>
      </c>
      <c r="J36" s="99">
        <f t="shared" si="2"/>
        <v>4.6171609331751678E-4</v>
      </c>
    </row>
    <row r="37" spans="1:10" x14ac:dyDescent="0.3">
      <c r="A37" s="129">
        <v>44341</v>
      </c>
      <c r="C37" s="95">
        <f t="shared" si="3"/>
        <v>2626</v>
      </c>
      <c r="D37" s="94">
        <v>3656177</v>
      </c>
      <c r="E37" s="111" t="s">
        <v>62</v>
      </c>
      <c r="F37" s="96">
        <v>129700</v>
      </c>
      <c r="G37" s="97">
        <f t="shared" si="4"/>
        <v>-12700</v>
      </c>
      <c r="H37" s="194">
        <f t="shared" ref="H37" si="17">F37/H$3</f>
        <v>1.538552787663108E-3</v>
      </c>
      <c r="I37" s="98">
        <f t="shared" si="1"/>
        <v>6.3080664294187425E-4</v>
      </c>
      <c r="J37" s="99">
        <f t="shared" si="2"/>
        <v>4.2053776196124948E-4</v>
      </c>
    </row>
    <row r="38" spans="1:10" x14ac:dyDescent="0.3">
      <c r="A38" s="129">
        <v>44342</v>
      </c>
      <c r="C38" s="95">
        <f t="shared" si="3"/>
        <v>6313</v>
      </c>
      <c r="D38" s="94">
        <f>D39-7380</f>
        <v>3662490</v>
      </c>
      <c r="E38" s="111" t="s">
        <v>62</v>
      </c>
      <c r="F38" s="96">
        <f>F39+4100</f>
        <v>124100</v>
      </c>
      <c r="G38" s="97">
        <f t="shared" si="4"/>
        <v>-5600</v>
      </c>
      <c r="H38" s="194">
        <f t="shared" ref="H38:H39" si="18">F38/H$3</f>
        <v>1.472123368920522E-3</v>
      </c>
      <c r="I38" s="98">
        <f t="shared" si="1"/>
        <v>6.0357058125741405E-4</v>
      </c>
      <c r="J38" s="99">
        <f t="shared" si="2"/>
        <v>4.0238038750494272E-4</v>
      </c>
    </row>
    <row r="39" spans="1:10" x14ac:dyDescent="0.3">
      <c r="A39" s="129">
        <v>44343</v>
      </c>
      <c r="C39" s="95">
        <f t="shared" si="3"/>
        <v>7380</v>
      </c>
      <c r="D39" s="94">
        <v>3669870</v>
      </c>
      <c r="E39" s="111" t="s">
        <v>62</v>
      </c>
      <c r="F39" s="96">
        <v>120000</v>
      </c>
      <c r="G39" s="97">
        <f t="shared" si="4"/>
        <v>-4100</v>
      </c>
      <c r="H39" s="194">
        <f t="shared" si="18"/>
        <v>1.4234875444839859E-3</v>
      </c>
      <c r="I39" s="98">
        <f t="shared" si="1"/>
        <v>5.8362989323843418E-4</v>
      </c>
      <c r="J39" s="99">
        <f t="shared" si="2"/>
        <v>3.8908659549228945E-4</v>
      </c>
    </row>
    <row r="40" spans="1:10" x14ac:dyDescent="0.3">
      <c r="A40" s="129">
        <v>44344</v>
      </c>
      <c r="C40" s="95">
        <f t="shared" si="3"/>
        <v>5426</v>
      </c>
      <c r="D40" s="94">
        <v>3675296</v>
      </c>
      <c r="E40" s="111" t="s">
        <v>62</v>
      </c>
      <c r="F40" s="96">
        <v>115100</v>
      </c>
      <c r="G40" s="97">
        <f t="shared" si="4"/>
        <v>-4900</v>
      </c>
      <c r="H40" s="194">
        <f t="shared" ref="H40" si="19">F40/H$3</f>
        <v>1.3653618030842231E-3</v>
      </c>
      <c r="I40" s="98">
        <f t="shared" si="1"/>
        <v>5.5979833926453142E-4</v>
      </c>
      <c r="J40" s="99">
        <f t="shared" si="2"/>
        <v>3.7319889284302097E-4</v>
      </c>
    </row>
    <row r="41" spans="1:10" x14ac:dyDescent="0.3">
      <c r="A41" s="129">
        <v>44345</v>
      </c>
      <c r="C41" s="95">
        <f t="shared" si="3"/>
        <v>3852</v>
      </c>
      <c r="D41" s="94">
        <v>3679148</v>
      </c>
      <c r="E41" s="111" t="s">
        <v>62</v>
      </c>
      <c r="F41" s="96">
        <v>112200</v>
      </c>
      <c r="G41" s="97">
        <f t="shared" si="4"/>
        <v>-2900</v>
      </c>
      <c r="H41" s="194">
        <f t="shared" ref="H41" si="20">F41/H$3</f>
        <v>1.3309608540925267E-3</v>
      </c>
      <c r="I41" s="98">
        <f t="shared" si="1"/>
        <v>5.4569395017793588E-4</v>
      </c>
      <c r="J41" s="99">
        <f t="shared" si="2"/>
        <v>3.6379596678529059E-4</v>
      </c>
    </row>
    <row r="42" spans="1:10" x14ac:dyDescent="0.3">
      <c r="A42" s="129">
        <v>44346</v>
      </c>
      <c r="C42" s="95">
        <f t="shared" si="3"/>
        <v>1978</v>
      </c>
      <c r="D42" s="94">
        <v>3681126</v>
      </c>
      <c r="E42" s="111" t="s">
        <v>62</v>
      </c>
      <c r="F42" s="96">
        <v>106000</v>
      </c>
      <c r="G42" s="97">
        <f t="shared" si="4"/>
        <v>-6200</v>
      </c>
      <c r="H42" s="194">
        <f t="shared" ref="H42" si="21">F42/H$3</f>
        <v>1.2574139976275207E-3</v>
      </c>
      <c r="I42" s="98">
        <f t="shared" si="1"/>
        <v>5.1553973902728346E-4</v>
      </c>
      <c r="J42" s="99">
        <f t="shared" si="2"/>
        <v>3.4369315935152232E-4</v>
      </c>
    </row>
    <row r="43" spans="1:10" x14ac:dyDescent="0.3">
      <c r="A43" s="129">
        <v>44347</v>
      </c>
      <c r="C43" s="95">
        <f t="shared" si="3"/>
        <v>1785</v>
      </c>
      <c r="D43" s="94">
        <v>3682911</v>
      </c>
      <c r="E43" s="111" t="s">
        <v>62</v>
      </c>
      <c r="F43" s="102">
        <v>95900</v>
      </c>
      <c r="G43" s="97">
        <f t="shared" si="4"/>
        <v>-10100</v>
      </c>
      <c r="H43" s="194">
        <f t="shared" ref="H43" si="22">F43/H$3</f>
        <v>1.1376037959667854E-3</v>
      </c>
      <c r="I43" s="98">
        <f t="shared" si="1"/>
        <v>4.66417556346382E-4</v>
      </c>
      <c r="J43" s="99">
        <f t="shared" si="2"/>
        <v>3.1094503756425468E-4</v>
      </c>
    </row>
    <row r="44" spans="1:10" x14ac:dyDescent="0.3">
      <c r="A44" s="129">
        <v>44348</v>
      </c>
      <c r="C44" s="95">
        <f t="shared" si="3"/>
        <v>4917</v>
      </c>
      <c r="D44" s="94">
        <v>3687828</v>
      </c>
      <c r="E44" s="111" t="s">
        <v>62</v>
      </c>
      <c r="F44" s="102">
        <v>89400</v>
      </c>
      <c r="G44" s="97">
        <f t="shared" si="4"/>
        <v>-6500</v>
      </c>
      <c r="H44" s="194">
        <f t="shared" ref="H44" si="23">F44/H$3</f>
        <v>1.0604982206405694E-3</v>
      </c>
      <c r="I44" s="98">
        <f t="shared" si="1"/>
        <v>4.3480427046263342E-4</v>
      </c>
      <c r="J44" s="99">
        <f t="shared" si="2"/>
        <v>2.8986951364175559E-4</v>
      </c>
    </row>
    <row r="45" spans="1:10" x14ac:dyDescent="0.3">
      <c r="A45" s="129">
        <v>44349</v>
      </c>
      <c r="C45" s="95">
        <f t="shared" si="3"/>
        <v>4640</v>
      </c>
      <c r="D45" s="94">
        <v>3692468</v>
      </c>
      <c r="E45" s="111" t="s">
        <v>62</v>
      </c>
      <c r="F45" s="102">
        <v>85000</v>
      </c>
      <c r="G45" s="97">
        <f t="shared" si="4"/>
        <v>-4400</v>
      </c>
      <c r="H45" s="194">
        <f t="shared" ref="H45" si="24">F45/H$3</f>
        <v>1.0083036773428232E-3</v>
      </c>
      <c r="I45" s="98">
        <f t="shared" si="1"/>
        <v>4.1340450771055749E-4</v>
      </c>
      <c r="J45" s="99">
        <f t="shared" si="2"/>
        <v>2.7560300514037166E-4</v>
      </c>
    </row>
    <row r="46" spans="1:10" x14ac:dyDescent="0.3">
      <c r="A46" s="129">
        <v>44350</v>
      </c>
      <c r="C46" s="95">
        <f t="shared" si="3"/>
        <v>3165</v>
      </c>
      <c r="D46" s="94">
        <v>3695633</v>
      </c>
      <c r="E46" s="111" t="s">
        <v>62</v>
      </c>
      <c r="F46" s="102">
        <v>79600</v>
      </c>
      <c r="G46" s="97">
        <f t="shared" si="4"/>
        <v>-5400</v>
      </c>
      <c r="H46" s="194">
        <f t="shared" ref="H46" si="25">F46/H$3</f>
        <v>9.4424673784104394E-4</v>
      </c>
      <c r="I46" s="98">
        <f t="shared" si="1"/>
        <v>3.8714116251482801E-4</v>
      </c>
      <c r="J46" s="99">
        <f t="shared" si="2"/>
        <v>2.5809410834321867E-4</v>
      </c>
    </row>
    <row r="47" spans="1:10" x14ac:dyDescent="0.3">
      <c r="A47" s="129">
        <v>44351</v>
      </c>
      <c r="C47" s="95">
        <f t="shared" si="3"/>
        <v>2294</v>
      </c>
      <c r="D47" s="94">
        <v>3697927</v>
      </c>
      <c r="E47" s="111" t="s">
        <v>62</v>
      </c>
      <c r="F47" s="102">
        <v>74900</v>
      </c>
      <c r="G47" s="97">
        <f t="shared" si="4"/>
        <v>-4700</v>
      </c>
      <c r="H47" s="194">
        <f t="shared" ref="H47" si="26">F47/H$3</f>
        <v>8.8849347568208776E-4</v>
      </c>
      <c r="I47" s="98">
        <f t="shared" si="1"/>
        <v>3.6428232502965597E-4</v>
      </c>
      <c r="J47" s="99">
        <f t="shared" si="2"/>
        <v>2.4285488335310399E-4</v>
      </c>
    </row>
    <row r="48" spans="1:10" x14ac:dyDescent="0.3">
      <c r="A48" s="129">
        <v>44352</v>
      </c>
      <c r="C48" s="95">
        <f t="shared" si="3"/>
        <v>2440</v>
      </c>
      <c r="D48" s="94">
        <v>3700367</v>
      </c>
      <c r="E48" s="111" t="s">
        <v>62</v>
      </c>
      <c r="F48" s="102">
        <v>73100</v>
      </c>
      <c r="G48" s="97">
        <f t="shared" si="4"/>
        <v>-1800</v>
      </c>
      <c r="H48" s="194">
        <f t="shared" ref="H48" si="27">F48/H$3</f>
        <v>8.6714116251482797E-4</v>
      </c>
      <c r="I48" s="98">
        <f t="shared" si="1"/>
        <v>3.5552787663107943E-4</v>
      </c>
      <c r="J48" s="99">
        <f t="shared" si="2"/>
        <v>2.3701858442071961E-4</v>
      </c>
    </row>
    <row r="49" spans="1:10" x14ac:dyDescent="0.3">
      <c r="A49" s="129">
        <v>44353</v>
      </c>
      <c r="C49" s="95">
        <f t="shared" si="3"/>
        <v>1117</v>
      </c>
      <c r="D49" s="94">
        <v>3701484</v>
      </c>
      <c r="E49" s="111" t="s">
        <v>62</v>
      </c>
      <c r="F49" s="102">
        <v>69500</v>
      </c>
      <c r="G49" s="97">
        <f t="shared" si="4"/>
        <v>-3600</v>
      </c>
      <c r="H49" s="194">
        <f t="shared" ref="H49" si="28">F49/H$3</f>
        <v>8.2443653618030838E-4</v>
      </c>
      <c r="I49" s="98">
        <f t="shared" si="1"/>
        <v>3.3801897983392644E-4</v>
      </c>
      <c r="J49" s="99">
        <f t="shared" si="2"/>
        <v>2.2534598655595095E-4</v>
      </c>
    </row>
    <row r="50" spans="1:10" x14ac:dyDescent="0.3">
      <c r="A50" s="129">
        <v>44354</v>
      </c>
      <c r="C50" s="95">
        <f t="shared" si="3"/>
        <v>1204</v>
      </c>
      <c r="D50" s="94">
        <v>3702688</v>
      </c>
      <c r="E50" s="111" t="s">
        <v>62</v>
      </c>
      <c r="F50" s="102">
        <v>63400</v>
      </c>
      <c r="G50" s="97">
        <f t="shared" si="4"/>
        <v>-6100</v>
      </c>
      <c r="H50" s="194">
        <f t="shared" ref="H50" si="29">F50/H$3</f>
        <v>7.5207591933570581E-4</v>
      </c>
      <c r="I50" s="98">
        <f t="shared" si="1"/>
        <v>3.0835112692763935E-4</v>
      </c>
      <c r="J50" s="99">
        <f t="shared" si="2"/>
        <v>2.0556741795175958E-4</v>
      </c>
    </row>
    <row r="51" spans="1:10" x14ac:dyDescent="0.3">
      <c r="A51" s="129">
        <v>44355</v>
      </c>
      <c r="C51" s="95">
        <f t="shared" si="3"/>
        <v>3264</v>
      </c>
      <c r="D51" s="94">
        <v>3705952</v>
      </c>
      <c r="E51" s="111" t="s">
        <v>62</v>
      </c>
      <c r="F51" s="102">
        <v>58900</v>
      </c>
      <c r="G51" s="97">
        <f t="shared" si="4"/>
        <v>-4500</v>
      </c>
      <c r="H51" s="194">
        <f t="shared" ref="H51" si="30">F51/H$3</f>
        <v>6.9869513641755633E-4</v>
      </c>
      <c r="I51" s="98">
        <f t="shared" si="1"/>
        <v>2.8646500593119809E-4</v>
      </c>
      <c r="J51" s="99">
        <f t="shared" si="2"/>
        <v>1.9097667062079873E-4</v>
      </c>
    </row>
    <row r="52" spans="1:10" x14ac:dyDescent="0.3">
      <c r="A52" s="129">
        <v>44356</v>
      </c>
      <c r="C52" s="95">
        <f t="shared" si="3"/>
        <v>3177</v>
      </c>
      <c r="D52" s="94">
        <v>3709129</v>
      </c>
      <c r="E52" s="111" t="s">
        <v>62</v>
      </c>
      <c r="F52" s="102">
        <v>55700</v>
      </c>
      <c r="G52" s="97">
        <f t="shared" si="4"/>
        <v>-3200</v>
      </c>
      <c r="H52" s="194">
        <f t="shared" ref="H52" si="31">F52/H$3</f>
        <v>6.6073546856465005E-4</v>
      </c>
      <c r="I52" s="98">
        <f t="shared" si="1"/>
        <v>2.709015421115065E-4</v>
      </c>
      <c r="J52" s="99">
        <f t="shared" si="2"/>
        <v>1.8060102807433766E-4</v>
      </c>
    </row>
    <row r="53" spans="1:10" x14ac:dyDescent="0.3">
      <c r="A53" s="129">
        <v>44357</v>
      </c>
      <c r="C53" s="95">
        <f t="shared" si="3"/>
        <v>2440</v>
      </c>
      <c r="D53" s="94">
        <v>3711569</v>
      </c>
      <c r="E53" s="111" t="s">
        <v>62</v>
      </c>
      <c r="F53" s="102">
        <v>52900</v>
      </c>
      <c r="G53" s="97">
        <f t="shared" si="4"/>
        <v>-2800</v>
      </c>
      <c r="H53" s="194">
        <f t="shared" ref="H53" si="32">F53/H$3</f>
        <v>6.2752075919335706E-4</v>
      </c>
      <c r="I53" s="98">
        <f t="shared" si="1"/>
        <v>2.572835112692764E-4</v>
      </c>
      <c r="J53" s="99">
        <f t="shared" si="2"/>
        <v>1.7152234084618427E-4</v>
      </c>
    </row>
    <row r="54" spans="1:10" x14ac:dyDescent="0.3">
      <c r="A54" s="129">
        <v>44358</v>
      </c>
      <c r="C54" s="95">
        <f t="shared" si="3"/>
        <v>1911</v>
      </c>
      <c r="D54" s="94">
        <v>3713480</v>
      </c>
      <c r="E54" s="111" t="s">
        <v>62</v>
      </c>
      <c r="F54" s="102">
        <v>50100</v>
      </c>
      <c r="G54" s="97">
        <f t="shared" si="4"/>
        <v>-2800</v>
      </c>
      <c r="H54" s="194">
        <f t="shared" ref="H54" si="33">F54/H$3</f>
        <v>5.9430604982206408E-4</v>
      </c>
      <c r="I54" s="98">
        <f t="shared" si="1"/>
        <v>2.4366548042704627E-4</v>
      </c>
      <c r="J54" s="99">
        <f t="shared" si="2"/>
        <v>1.6244365361803084E-4</v>
      </c>
    </row>
    <row r="55" spans="1:10" x14ac:dyDescent="0.3">
      <c r="A55" s="129">
        <v>44359</v>
      </c>
      <c r="C55" s="95">
        <f t="shared" si="3"/>
        <v>1489</v>
      </c>
      <c r="D55" s="94">
        <v>3714969</v>
      </c>
      <c r="E55" s="111" t="s">
        <v>62</v>
      </c>
      <c r="F55" s="102">
        <v>48300</v>
      </c>
      <c r="G55" s="97">
        <f t="shared" si="4"/>
        <v>-1800</v>
      </c>
      <c r="H55" s="194">
        <f t="shared" ref="H55" si="34">F55/H$3</f>
        <v>5.7295373665480428E-4</v>
      </c>
      <c r="I55" s="98">
        <f t="shared" si="1"/>
        <v>2.3491103202846975E-4</v>
      </c>
      <c r="J55" s="99">
        <f t="shared" si="2"/>
        <v>1.5660735468564651E-4</v>
      </c>
    </row>
    <row r="56" spans="1:10" x14ac:dyDescent="0.3">
      <c r="A56" s="129">
        <v>44360</v>
      </c>
      <c r="C56" s="95">
        <f t="shared" si="3"/>
        <v>549</v>
      </c>
      <c r="D56" s="94">
        <v>3715518</v>
      </c>
      <c r="E56" s="111" t="s">
        <v>62</v>
      </c>
      <c r="F56" s="102">
        <v>45100</v>
      </c>
      <c r="G56" s="97">
        <f t="shared" si="4"/>
        <v>-3200</v>
      </c>
      <c r="H56" s="194">
        <f t="shared" ref="H56" si="35">F56/H$3</f>
        <v>5.34994068801898E-4</v>
      </c>
      <c r="I56" s="98">
        <f t="shared" si="1"/>
        <v>2.1934756820877818E-4</v>
      </c>
      <c r="J56" s="99">
        <f t="shared" si="2"/>
        <v>1.4623171213918546E-4</v>
      </c>
    </row>
    <row r="57" spans="1:10" x14ac:dyDescent="0.3">
      <c r="A57" s="129">
        <v>44361</v>
      </c>
      <c r="C57" s="95">
        <f t="shared" si="3"/>
        <v>652</v>
      </c>
      <c r="D57" s="94">
        <v>3716170</v>
      </c>
      <c r="E57" s="111" t="s">
        <v>62</v>
      </c>
      <c r="F57" s="102">
        <v>40200</v>
      </c>
      <c r="G57" s="97">
        <f t="shared" si="4"/>
        <v>-4900</v>
      </c>
      <c r="H57" s="194">
        <f t="shared" ref="H57" si="36">F57/H$3</f>
        <v>4.7686832740213522E-4</v>
      </c>
      <c r="I57" s="98">
        <f t="shared" si="1"/>
        <v>1.9551601423487542E-4</v>
      </c>
      <c r="J57" s="99">
        <f t="shared" si="2"/>
        <v>1.3034400948991695E-4</v>
      </c>
    </row>
    <row r="58" spans="1:10" x14ac:dyDescent="0.3">
      <c r="A58" s="129">
        <v>44362</v>
      </c>
      <c r="C58" s="95">
        <f t="shared" si="3"/>
        <v>1455</v>
      </c>
      <c r="D58" s="94">
        <v>3717625</v>
      </c>
      <c r="E58" s="111" t="s">
        <v>62</v>
      </c>
      <c r="F58" s="102">
        <v>36600</v>
      </c>
      <c r="G58" s="97">
        <f t="shared" si="4"/>
        <v>-3600</v>
      </c>
      <c r="H58" s="194">
        <f t="shared" ref="H58" si="37">F58/H$3</f>
        <v>4.3416370106761563E-4</v>
      </c>
      <c r="I58" s="98">
        <f t="shared" si="1"/>
        <v>1.7800711743772241E-4</v>
      </c>
      <c r="J58" s="99">
        <f t="shared" si="2"/>
        <v>1.1867141162514828E-4</v>
      </c>
    </row>
    <row r="59" spans="1:10" x14ac:dyDescent="0.3">
      <c r="A59" s="129">
        <v>44363</v>
      </c>
      <c r="C59" s="95">
        <f t="shared" si="3"/>
        <v>1330</v>
      </c>
      <c r="D59" s="94">
        <v>3718955</v>
      </c>
      <c r="E59" s="111" t="s">
        <v>62</v>
      </c>
      <c r="F59" s="102">
        <v>34100</v>
      </c>
      <c r="G59" s="97">
        <f t="shared" si="4"/>
        <v>-2500</v>
      </c>
      <c r="H59" s="194">
        <f t="shared" ref="H59" si="38">F59/H$3</f>
        <v>4.0450771055753265E-4</v>
      </c>
      <c r="I59" s="98">
        <f t="shared" si="1"/>
        <v>1.6584816132858839E-4</v>
      </c>
      <c r="J59" s="99">
        <f t="shared" si="2"/>
        <v>1.1056544088572559E-4</v>
      </c>
    </row>
    <row r="60" spans="1:10" x14ac:dyDescent="0.3">
      <c r="A60" s="129">
        <v>44364</v>
      </c>
      <c r="C60" s="95">
        <f t="shared" si="3"/>
        <v>1076</v>
      </c>
      <c r="D60" s="94">
        <v>3720031</v>
      </c>
      <c r="E60" s="111" t="s">
        <v>62</v>
      </c>
      <c r="F60" s="102">
        <v>31600</v>
      </c>
      <c r="G60" s="97">
        <f t="shared" si="4"/>
        <v>-2500</v>
      </c>
      <c r="H60" s="194">
        <f t="shared" ref="H60" si="39">F60/H$3</f>
        <v>3.7485172004744961E-4</v>
      </c>
      <c r="I60" s="98">
        <f t="shared" si="1"/>
        <v>1.5368920521945434E-4</v>
      </c>
      <c r="J60" s="99">
        <f t="shared" si="2"/>
        <v>1.024594701463029E-4</v>
      </c>
    </row>
    <row r="61" spans="1:10" x14ac:dyDescent="0.3">
      <c r="A61" s="129">
        <v>44365</v>
      </c>
      <c r="C61" s="95">
        <f t="shared" si="3"/>
        <v>1108</v>
      </c>
      <c r="D61" s="94">
        <v>3721139</v>
      </c>
      <c r="E61" s="111" t="s">
        <v>62</v>
      </c>
      <c r="F61" s="102">
        <v>29600</v>
      </c>
      <c r="G61" s="97">
        <f t="shared" si="4"/>
        <v>-2000</v>
      </c>
      <c r="H61" s="194">
        <f t="shared" ref="H61" si="40">F61/H$3</f>
        <v>3.5112692763938317E-4</v>
      </c>
      <c r="I61" s="98">
        <f t="shared" si="1"/>
        <v>1.439620403321471E-4</v>
      </c>
      <c r="J61" s="99">
        <f t="shared" si="2"/>
        <v>9.5974693554764739E-5</v>
      </c>
    </row>
    <row r="62" spans="1:10" x14ac:dyDescent="0.3">
      <c r="A62" s="129">
        <v>44366</v>
      </c>
      <c r="C62" s="95">
        <f t="shared" si="3"/>
        <v>-3721139</v>
      </c>
      <c r="D62" s="94"/>
      <c r="E62" s="111"/>
      <c r="F62" s="102"/>
      <c r="G62" s="97"/>
      <c r="H62" s="194"/>
      <c r="I62" s="98"/>
      <c r="J62" s="99"/>
    </row>
    <row r="63" spans="1:10" x14ac:dyDescent="0.3">
      <c r="A63" s="129">
        <v>44367</v>
      </c>
      <c r="C63" s="95">
        <f t="shared" si="3"/>
        <v>3722327</v>
      </c>
      <c r="D63" s="94">
        <v>3722327</v>
      </c>
      <c r="E63" s="111" t="s">
        <v>62</v>
      </c>
      <c r="F63" s="102">
        <v>26700</v>
      </c>
      <c r="G63" s="97">
        <f>F63-F61</f>
        <v>-2900</v>
      </c>
      <c r="H63" s="194">
        <f t="shared" ref="H63" si="41">F63/H$3</f>
        <v>3.1672597864768683E-4</v>
      </c>
      <c r="I63" s="98">
        <f t="shared" si="1"/>
        <v>1.2985765124555159E-4</v>
      </c>
      <c r="J63" s="104">
        <f>I63/3*2</f>
        <v>8.6571767497034386E-5</v>
      </c>
    </row>
    <row r="64" spans="1:10" x14ac:dyDescent="0.3">
      <c r="A64" s="129">
        <v>44368</v>
      </c>
      <c r="C64" s="95">
        <f t="shared" si="3"/>
        <v>455</v>
      </c>
      <c r="D64" s="94">
        <v>3722782</v>
      </c>
      <c r="E64" s="111" t="s">
        <v>62</v>
      </c>
      <c r="F64" s="102">
        <v>24200</v>
      </c>
      <c r="G64" s="97">
        <f t="shared" si="4"/>
        <v>-2500</v>
      </c>
      <c r="H64" s="194">
        <f t="shared" ref="H64" si="42">F64/H$3</f>
        <v>2.8706998813760379E-4</v>
      </c>
      <c r="I64" s="98">
        <f t="shared" si="1"/>
        <v>1.1769869513641754E-4</v>
      </c>
      <c r="J64" s="104">
        <f t="shared" ref="J64:J86" si="43">I64/3*2</f>
        <v>7.8465796757611699E-5</v>
      </c>
    </row>
    <row r="65" spans="1:10" x14ac:dyDescent="0.3">
      <c r="A65" s="129">
        <v>44369</v>
      </c>
      <c r="C65" s="95">
        <f t="shared" si="3"/>
        <v>1016</v>
      </c>
      <c r="D65" s="94">
        <v>3723798</v>
      </c>
      <c r="E65" s="111" t="s">
        <v>62</v>
      </c>
      <c r="F65" s="102">
        <v>21800</v>
      </c>
      <c r="G65" s="97">
        <f t="shared" si="4"/>
        <v>-2400</v>
      </c>
      <c r="H65" s="194">
        <f t="shared" ref="H65" si="44">F65/H$3</f>
        <v>2.586002372479241E-4</v>
      </c>
      <c r="I65" s="98">
        <f t="shared" si="1"/>
        <v>1.0602609727164887E-4</v>
      </c>
      <c r="J65" s="104">
        <f t="shared" si="43"/>
        <v>7.0684064847765913E-5</v>
      </c>
    </row>
    <row r="66" spans="1:10" x14ac:dyDescent="0.3">
      <c r="A66" s="129">
        <v>44370</v>
      </c>
      <c r="C66" s="95">
        <f t="shared" si="3"/>
        <v>1008</v>
      </c>
      <c r="D66" s="94">
        <v>3724806</v>
      </c>
      <c r="E66" s="111" t="s">
        <v>62</v>
      </c>
      <c r="F66" s="102">
        <v>19700</v>
      </c>
      <c r="G66" s="97">
        <f t="shared" si="4"/>
        <v>-2100</v>
      </c>
      <c r="H66" s="194">
        <f t="shared" ref="H66" si="45">F66/H$3</f>
        <v>2.3368920521945434E-4</v>
      </c>
      <c r="I66" s="98">
        <f t="shared" si="1"/>
        <v>9.5812574139976267E-5</v>
      </c>
      <c r="J66" s="104">
        <f t="shared" si="43"/>
        <v>6.3875049426650849E-5</v>
      </c>
    </row>
    <row r="67" spans="1:10" x14ac:dyDescent="0.3">
      <c r="A67" s="129">
        <v>44371</v>
      </c>
      <c r="C67" s="95">
        <f t="shared" si="3"/>
        <v>774</v>
      </c>
      <c r="D67" s="94">
        <v>3725580</v>
      </c>
      <c r="E67" s="111" t="s">
        <v>62</v>
      </c>
      <c r="F67" s="102">
        <v>18100</v>
      </c>
      <c r="G67" s="97">
        <f t="shared" si="4"/>
        <v>-1600</v>
      </c>
      <c r="H67" s="194">
        <f t="shared" ref="H67" si="46">F67/H$3</f>
        <v>2.1470937129300119E-4</v>
      </c>
      <c r="I67" s="98">
        <f t="shared" si="1"/>
        <v>8.8030842230130482E-5</v>
      </c>
      <c r="J67" s="104">
        <f t="shared" si="43"/>
        <v>5.8687228153420319E-5</v>
      </c>
    </row>
    <row r="68" spans="1:10" x14ac:dyDescent="0.3">
      <c r="A68" s="129">
        <v>44372</v>
      </c>
      <c r="C68" s="95">
        <f t="shared" si="3"/>
        <v>592</v>
      </c>
      <c r="D68" s="94">
        <v>3726172</v>
      </c>
      <c r="E68" s="111" t="s">
        <v>62</v>
      </c>
      <c r="F68" s="102">
        <v>17000</v>
      </c>
      <c r="G68" s="97">
        <f t="shared" si="4"/>
        <v>-1100</v>
      </c>
      <c r="H68" s="194">
        <f t="shared" ref="H68" si="47">F68/H$3</f>
        <v>2.0166073546856465E-4</v>
      </c>
      <c r="I68" s="98">
        <f t="shared" si="1"/>
        <v>8.2680901542111501E-5</v>
      </c>
      <c r="J68" s="104">
        <f t="shared" si="43"/>
        <v>5.5120601028074336E-5</v>
      </c>
    </row>
    <row r="69" spans="1:10" x14ac:dyDescent="0.3">
      <c r="A69" s="129">
        <v>44373</v>
      </c>
      <c r="C69" s="95">
        <f t="shared" si="3"/>
        <v>538</v>
      </c>
      <c r="D69" s="94">
        <v>3726710</v>
      </c>
      <c r="E69" s="111" t="s">
        <v>62</v>
      </c>
      <c r="F69" s="102">
        <v>16500</v>
      </c>
      <c r="G69" s="97">
        <f t="shared" si="4"/>
        <v>-500</v>
      </c>
      <c r="H69" s="194">
        <f t="shared" ref="H69" si="48">F69/H$3</f>
        <v>1.9572953736654805E-4</v>
      </c>
      <c r="I69" s="98">
        <f t="shared" ref="I69:I132" si="49">H69*41%</f>
        <v>8.0249110320284697E-5</v>
      </c>
      <c r="J69" s="104">
        <f t="shared" si="43"/>
        <v>5.3499406880189796E-5</v>
      </c>
    </row>
    <row r="70" spans="1:10" x14ac:dyDescent="0.3">
      <c r="A70" s="129">
        <v>44374</v>
      </c>
      <c r="C70" s="95">
        <f t="shared" ref="C70:C133" si="50">D70-D69</f>
        <v>219</v>
      </c>
      <c r="D70" s="94">
        <v>3726929</v>
      </c>
      <c r="E70" s="111" t="s">
        <v>62</v>
      </c>
      <c r="F70" s="102">
        <v>15400</v>
      </c>
      <c r="G70" s="97">
        <f t="shared" ref="G70:G105" si="51">F70-F69</f>
        <v>-1100</v>
      </c>
      <c r="H70" s="194">
        <f t="shared" ref="H70" si="52">F70/H$3</f>
        <v>1.8268090154211151E-4</v>
      </c>
      <c r="I70" s="98">
        <f t="shared" si="49"/>
        <v>7.4899169632265715E-5</v>
      </c>
      <c r="J70" s="104">
        <f t="shared" si="43"/>
        <v>4.9932779754843812E-5</v>
      </c>
    </row>
    <row r="71" spans="1:10" x14ac:dyDescent="0.3">
      <c r="A71" s="129">
        <v>44375</v>
      </c>
      <c r="C71" s="95">
        <f t="shared" si="50"/>
        <v>404</v>
      </c>
      <c r="D71" s="94">
        <v>3727333</v>
      </c>
      <c r="E71" s="111" t="s">
        <v>62</v>
      </c>
      <c r="F71" s="102">
        <v>13900</v>
      </c>
      <c r="G71" s="97">
        <f t="shared" si="51"/>
        <v>-1500</v>
      </c>
      <c r="H71" s="194">
        <f t="shared" ref="H71" si="53">F71/H$3</f>
        <v>1.6488730723606169E-4</v>
      </c>
      <c r="I71" s="98">
        <f t="shared" si="49"/>
        <v>6.7603795966785291E-5</v>
      </c>
      <c r="J71" s="104">
        <f t="shared" si="43"/>
        <v>4.5069197311190192E-5</v>
      </c>
    </row>
    <row r="72" spans="1:10" x14ac:dyDescent="0.3">
      <c r="A72" s="129">
        <v>44376</v>
      </c>
      <c r="C72" s="95">
        <f t="shared" si="50"/>
        <v>808</v>
      </c>
      <c r="D72" s="94">
        <v>3728141</v>
      </c>
      <c r="E72" s="111" t="s">
        <v>62</v>
      </c>
      <c r="F72" s="102">
        <v>13000</v>
      </c>
      <c r="G72" s="97">
        <f t="shared" si="51"/>
        <v>-900</v>
      </c>
      <c r="H72" s="194">
        <f t="shared" ref="H72" si="54">F72/H$3</f>
        <v>1.5421115065243179E-4</v>
      </c>
      <c r="I72" s="98">
        <f t="shared" si="49"/>
        <v>6.3226571767497031E-5</v>
      </c>
      <c r="J72" s="104">
        <f t="shared" si="43"/>
        <v>4.215104784499802E-5</v>
      </c>
    </row>
    <row r="73" spans="1:10" x14ac:dyDescent="0.3">
      <c r="A73" s="129">
        <v>44377</v>
      </c>
      <c r="C73" s="95">
        <f t="shared" si="50"/>
        <v>892</v>
      </c>
      <c r="D73" s="94">
        <v>3729033</v>
      </c>
      <c r="E73" s="111" t="s">
        <v>62</v>
      </c>
      <c r="F73" s="102">
        <v>12400</v>
      </c>
      <c r="G73" s="97">
        <f t="shared" si="51"/>
        <v>-600</v>
      </c>
      <c r="H73" s="194">
        <f t="shared" ref="H73" si="55">F73/H$3</f>
        <v>1.4709371293001187E-4</v>
      </c>
      <c r="I73" s="98">
        <f t="shared" si="49"/>
        <v>6.0308422301304866E-5</v>
      </c>
      <c r="J73" s="104">
        <f t="shared" si="43"/>
        <v>4.0205614867536577E-5</v>
      </c>
    </row>
    <row r="74" spans="1:10" x14ac:dyDescent="0.3">
      <c r="A74" s="129">
        <v>44378</v>
      </c>
      <c r="C74" s="95">
        <f t="shared" si="50"/>
        <v>649</v>
      </c>
      <c r="D74" s="94">
        <v>3729682</v>
      </c>
      <c r="E74" s="111" t="s">
        <v>62</v>
      </c>
      <c r="F74" s="102">
        <v>11900</v>
      </c>
      <c r="G74" s="97">
        <f t="shared" si="51"/>
        <v>-500</v>
      </c>
      <c r="H74" s="194">
        <f t="shared" ref="H74" si="56">F74/H$3</f>
        <v>1.4116251482799525E-4</v>
      </c>
      <c r="I74" s="98">
        <f t="shared" si="49"/>
        <v>5.7876631079478049E-5</v>
      </c>
      <c r="J74" s="104">
        <f t="shared" si="43"/>
        <v>3.858442071965203E-5</v>
      </c>
    </row>
    <row r="75" spans="1:10" x14ac:dyDescent="0.3">
      <c r="A75" s="129">
        <v>44379</v>
      </c>
      <c r="C75" s="95">
        <f t="shared" si="50"/>
        <v>671</v>
      </c>
      <c r="D75" s="94">
        <v>3730353</v>
      </c>
      <c r="E75" s="111" t="s">
        <v>62</v>
      </c>
      <c r="F75" s="102">
        <v>11500</v>
      </c>
      <c r="G75" s="97">
        <f t="shared" si="51"/>
        <v>-400</v>
      </c>
      <c r="H75" s="194">
        <f t="shared" ref="H75" si="57">F75/H$3</f>
        <v>1.3641755634638197E-4</v>
      </c>
      <c r="I75" s="98">
        <f t="shared" si="49"/>
        <v>5.5931198102016606E-5</v>
      </c>
      <c r="J75" s="104">
        <f t="shared" si="43"/>
        <v>3.7287465401344406E-5</v>
      </c>
    </row>
    <row r="76" spans="1:10" x14ac:dyDescent="0.3">
      <c r="A76" s="129">
        <v>44380</v>
      </c>
      <c r="C76" s="95">
        <f t="shared" si="50"/>
        <v>559</v>
      </c>
      <c r="D76" s="94">
        <v>3730912</v>
      </c>
      <c r="E76" s="111" t="s">
        <v>62</v>
      </c>
      <c r="F76" s="102">
        <v>11300</v>
      </c>
      <c r="G76" s="97">
        <f t="shared" si="51"/>
        <v>-200</v>
      </c>
      <c r="H76" s="194">
        <f t="shared" ref="H76" si="58">F76/H$3</f>
        <v>1.3404507710557532E-4</v>
      </c>
      <c r="I76" s="98">
        <f t="shared" si="49"/>
        <v>5.4958481613285878E-5</v>
      </c>
      <c r="J76" s="104">
        <f t="shared" si="43"/>
        <v>3.6638987742190588E-5</v>
      </c>
    </row>
    <row r="77" spans="1:10" x14ac:dyDescent="0.3">
      <c r="A77" s="129">
        <v>44381</v>
      </c>
      <c r="B77" s="130">
        <v>4.9000000000000004</v>
      </c>
      <c r="C77" s="95">
        <f t="shared" si="50"/>
        <v>212</v>
      </c>
      <c r="D77" s="94">
        <v>3731124</v>
      </c>
      <c r="E77" s="111" t="s">
        <v>62</v>
      </c>
      <c r="F77" s="102">
        <v>10800</v>
      </c>
      <c r="G77" s="97">
        <f t="shared" si="51"/>
        <v>-500</v>
      </c>
      <c r="H77" s="194">
        <f t="shared" ref="H77" si="59">F77/H$3</f>
        <v>1.2811387900355873E-4</v>
      </c>
      <c r="I77" s="98">
        <f t="shared" si="49"/>
        <v>5.2526690391459074E-5</v>
      </c>
      <c r="J77" s="104">
        <f t="shared" si="43"/>
        <v>3.5017793594306047E-5</v>
      </c>
    </row>
    <row r="78" spans="1:10" x14ac:dyDescent="0.3">
      <c r="A78" s="129">
        <v>44382</v>
      </c>
      <c r="B78" s="130">
        <v>5</v>
      </c>
      <c r="C78" s="95">
        <f t="shared" si="50"/>
        <v>440</v>
      </c>
      <c r="D78" s="94">
        <v>3731564</v>
      </c>
      <c r="E78" s="111" t="s">
        <v>62</v>
      </c>
      <c r="F78" s="102">
        <v>10000</v>
      </c>
      <c r="G78" s="97">
        <f t="shared" si="51"/>
        <v>-800</v>
      </c>
      <c r="H78" s="194">
        <f t="shared" ref="H78" si="60">F78/H$3</f>
        <v>1.1862396204033214E-4</v>
      </c>
      <c r="I78" s="98">
        <f t="shared" si="49"/>
        <v>4.8635824436536175E-5</v>
      </c>
      <c r="J78" s="104">
        <f t="shared" si="43"/>
        <v>3.2423882957690785E-5</v>
      </c>
    </row>
    <row r="79" spans="1:10" x14ac:dyDescent="0.3">
      <c r="A79" s="129">
        <v>44383</v>
      </c>
      <c r="B79" s="131">
        <v>5.0999999999999996</v>
      </c>
      <c r="C79" s="95">
        <f t="shared" si="50"/>
        <v>985</v>
      </c>
      <c r="D79" s="94">
        <v>3732549</v>
      </c>
      <c r="E79" s="111" t="s">
        <v>62</v>
      </c>
      <c r="F79" s="102">
        <v>9900</v>
      </c>
      <c r="G79" s="97">
        <f t="shared" si="51"/>
        <v>-100</v>
      </c>
      <c r="H79" s="194">
        <f t="shared" ref="H79" si="61">F79/H$3</f>
        <v>1.1743772241992883E-4</v>
      </c>
      <c r="I79" s="98">
        <f t="shared" si="49"/>
        <v>4.8149466192170821E-5</v>
      </c>
      <c r="J79" s="104">
        <f t="shared" si="43"/>
        <v>3.2099644128113883E-5</v>
      </c>
    </row>
    <row r="80" spans="1:10" x14ac:dyDescent="0.3">
      <c r="A80" s="129">
        <v>44384</v>
      </c>
      <c r="B80" s="131">
        <v>5.2</v>
      </c>
      <c r="C80" s="95">
        <f t="shared" si="50"/>
        <v>970</v>
      </c>
      <c r="D80" s="94">
        <v>3733519</v>
      </c>
      <c r="E80" s="111" t="s">
        <v>62</v>
      </c>
      <c r="F80" s="102">
        <v>9900</v>
      </c>
      <c r="G80" s="97">
        <f t="shared" si="51"/>
        <v>0</v>
      </c>
      <c r="H80" s="194">
        <f t="shared" ref="H80" si="62">F80/H$3</f>
        <v>1.1743772241992883E-4</v>
      </c>
      <c r="I80" s="98">
        <f t="shared" si="49"/>
        <v>4.8149466192170821E-5</v>
      </c>
      <c r="J80" s="104">
        <f t="shared" si="43"/>
        <v>3.2099644128113883E-5</v>
      </c>
    </row>
    <row r="81" spans="1:12" x14ac:dyDescent="0.3">
      <c r="A81" s="129">
        <v>44385</v>
      </c>
      <c r="B81" s="131">
        <v>5.5</v>
      </c>
      <c r="C81" s="95">
        <f t="shared" si="50"/>
        <v>949</v>
      </c>
      <c r="D81" s="94">
        <v>3734468</v>
      </c>
      <c r="E81" s="111" t="s">
        <v>88</v>
      </c>
      <c r="F81" s="102">
        <v>10000</v>
      </c>
      <c r="G81" s="100">
        <f t="shared" si="51"/>
        <v>100</v>
      </c>
      <c r="H81" s="194">
        <f t="shared" ref="H81" si="63">F81/H$3</f>
        <v>1.1862396204033214E-4</v>
      </c>
      <c r="I81" s="98">
        <f t="shared" si="49"/>
        <v>4.8635824436536175E-5</v>
      </c>
      <c r="J81" s="104">
        <f t="shared" si="43"/>
        <v>3.2423882957690785E-5</v>
      </c>
    </row>
    <row r="82" spans="1:12" x14ac:dyDescent="0.3">
      <c r="A82" s="129">
        <v>44386</v>
      </c>
      <c r="B82" s="131">
        <v>5.8</v>
      </c>
      <c r="C82" s="95">
        <f t="shared" si="50"/>
        <v>952</v>
      </c>
      <c r="D82" s="94">
        <v>3735420</v>
      </c>
      <c r="E82" s="111" t="s">
        <v>88</v>
      </c>
      <c r="F82" s="102">
        <v>10200</v>
      </c>
      <c r="G82" s="100">
        <f t="shared" si="51"/>
        <v>200</v>
      </c>
      <c r="H82" s="194">
        <f t="shared" ref="H82" si="64">F82/H$3</f>
        <v>1.2099644128113879E-4</v>
      </c>
      <c r="I82" s="98">
        <f t="shared" si="49"/>
        <v>4.9608540925266903E-5</v>
      </c>
      <c r="J82" s="104">
        <f t="shared" si="43"/>
        <v>3.3072360616844604E-5</v>
      </c>
    </row>
    <row r="83" spans="1:12" x14ac:dyDescent="0.3">
      <c r="A83" s="129">
        <v>44387</v>
      </c>
      <c r="B83" s="131">
        <v>6.2</v>
      </c>
      <c r="C83" s="95">
        <f t="shared" si="50"/>
        <v>745</v>
      </c>
      <c r="D83" s="94">
        <v>3736165</v>
      </c>
      <c r="E83" s="111" t="s">
        <v>88</v>
      </c>
      <c r="F83" s="102">
        <v>10500</v>
      </c>
      <c r="G83" s="100">
        <f t="shared" si="51"/>
        <v>300</v>
      </c>
      <c r="H83" s="194">
        <f t="shared" ref="H83" si="65">F83/H$3</f>
        <v>1.2455516014234875E-4</v>
      </c>
      <c r="I83" s="98">
        <f t="shared" si="49"/>
        <v>5.1067615658362985E-5</v>
      </c>
      <c r="J83" s="104">
        <f t="shared" si="43"/>
        <v>3.4045077105575326E-5</v>
      </c>
    </row>
    <row r="84" spans="1:12" x14ac:dyDescent="0.3">
      <c r="A84" s="129">
        <v>44388</v>
      </c>
      <c r="B84" s="131">
        <v>6.4</v>
      </c>
      <c r="C84" s="95">
        <f t="shared" si="50"/>
        <v>324</v>
      </c>
      <c r="D84" s="94">
        <v>3736489</v>
      </c>
      <c r="E84" s="111" t="s">
        <v>88</v>
      </c>
      <c r="F84" s="102">
        <v>10100</v>
      </c>
      <c r="G84" s="97">
        <f t="shared" si="51"/>
        <v>-400</v>
      </c>
      <c r="H84" s="194">
        <f t="shared" ref="H84" si="66">F84/H$3</f>
        <v>1.1981020166073547E-4</v>
      </c>
      <c r="I84" s="98">
        <f t="shared" si="49"/>
        <v>4.9122182680901536E-5</v>
      </c>
      <c r="J84" s="104">
        <f t="shared" si="43"/>
        <v>3.2748121787267688E-5</v>
      </c>
    </row>
    <row r="85" spans="1:12" x14ac:dyDescent="0.3">
      <c r="A85" s="129">
        <v>44389</v>
      </c>
      <c r="B85" s="131">
        <v>6.5</v>
      </c>
      <c r="C85" s="95">
        <f t="shared" si="50"/>
        <v>646</v>
      </c>
      <c r="D85" s="94">
        <v>3737135</v>
      </c>
      <c r="E85" s="111" t="s">
        <v>88</v>
      </c>
      <c r="F85" s="102">
        <v>10000</v>
      </c>
      <c r="G85" s="97">
        <f t="shared" si="51"/>
        <v>-100</v>
      </c>
      <c r="H85" s="194">
        <f t="shared" ref="H85" si="67">F85/H$3</f>
        <v>1.1862396204033214E-4</v>
      </c>
      <c r="I85" s="98">
        <f t="shared" si="49"/>
        <v>4.8635824436536175E-5</v>
      </c>
      <c r="J85" s="104">
        <f t="shared" si="43"/>
        <v>3.2423882957690785E-5</v>
      </c>
    </row>
    <row r="86" spans="1:12" x14ac:dyDescent="0.3">
      <c r="A86" s="129">
        <v>44390</v>
      </c>
      <c r="B86" s="131">
        <v>7.1</v>
      </c>
      <c r="C86" s="95">
        <f t="shared" si="50"/>
        <v>1548</v>
      </c>
      <c r="D86" s="94">
        <v>3738683</v>
      </c>
      <c r="E86" s="111" t="s">
        <v>88</v>
      </c>
      <c r="F86" s="102">
        <v>10600</v>
      </c>
      <c r="G86" s="100">
        <f t="shared" si="51"/>
        <v>600</v>
      </c>
      <c r="H86" s="194">
        <f t="shared" ref="H86" si="68">F86/H$3</f>
        <v>1.2574139976275208E-4</v>
      </c>
      <c r="I86" s="98">
        <f t="shared" si="49"/>
        <v>5.1553973902728346E-5</v>
      </c>
      <c r="J86" s="104">
        <f t="shared" si="43"/>
        <v>3.4369315935152228E-5</v>
      </c>
    </row>
    <row r="87" spans="1:12" x14ac:dyDescent="0.3">
      <c r="A87" s="129">
        <v>44391</v>
      </c>
      <c r="B87" s="131">
        <v>8</v>
      </c>
      <c r="C87" s="95">
        <f t="shared" si="50"/>
        <v>1642</v>
      </c>
      <c r="D87" s="94">
        <v>3740325</v>
      </c>
      <c r="E87" s="111" t="s">
        <v>88</v>
      </c>
      <c r="F87" s="102">
        <v>11600</v>
      </c>
      <c r="G87" s="100">
        <f t="shared" si="51"/>
        <v>1000</v>
      </c>
      <c r="H87" s="194">
        <f t="shared" ref="H87" si="69">F87/H$3</f>
        <v>1.376037959667853E-4</v>
      </c>
      <c r="I87" s="98">
        <f t="shared" si="49"/>
        <v>5.6417556346381967E-5</v>
      </c>
      <c r="J87" s="104">
        <f t="shared" ref="J87" si="70">I87/3*2</f>
        <v>3.7611704230921309E-5</v>
      </c>
    </row>
    <row r="88" spans="1:12" x14ac:dyDescent="0.3">
      <c r="A88" s="129">
        <v>44392</v>
      </c>
      <c r="B88" s="131">
        <v>8.6</v>
      </c>
      <c r="C88" s="95">
        <f t="shared" si="50"/>
        <v>1456</v>
      </c>
      <c r="D88" s="94">
        <v>3741781</v>
      </c>
      <c r="E88" s="111" t="s">
        <v>88</v>
      </c>
      <c r="F88" s="102">
        <v>12300</v>
      </c>
      <c r="G88" s="100">
        <f t="shared" si="51"/>
        <v>700</v>
      </c>
      <c r="H88" s="194">
        <f t="shared" ref="H88" si="71">F88/H$3</f>
        <v>1.4590747330960854E-4</v>
      </c>
      <c r="I88" s="98">
        <f t="shared" si="49"/>
        <v>5.9822064056939499E-5</v>
      </c>
      <c r="J88" s="104">
        <f t="shared" ref="J88" si="72">I88/3*2</f>
        <v>3.9881376037959668E-5</v>
      </c>
    </row>
    <row r="89" spans="1:12" x14ac:dyDescent="0.3">
      <c r="A89" s="129">
        <v>44393</v>
      </c>
      <c r="B89" s="131">
        <v>9.4</v>
      </c>
      <c r="C89" s="95">
        <f t="shared" si="50"/>
        <v>1608</v>
      </c>
      <c r="D89" s="94">
        <v>3743389</v>
      </c>
      <c r="E89" s="111" t="s">
        <v>88</v>
      </c>
      <c r="F89" s="102">
        <v>13200</v>
      </c>
      <c r="G89" s="100">
        <f t="shared" si="51"/>
        <v>900</v>
      </c>
      <c r="H89" s="194">
        <f t="shared" ref="H89" si="73">F89/H$3</f>
        <v>1.5658362989323844E-4</v>
      </c>
      <c r="I89" s="98">
        <f t="shared" si="49"/>
        <v>6.4199288256227752E-5</v>
      </c>
      <c r="J89" s="104">
        <f t="shared" ref="J89" si="74">I89/3*2</f>
        <v>4.2799525504151832E-5</v>
      </c>
    </row>
    <row r="90" spans="1:12" x14ac:dyDescent="0.3">
      <c r="A90" s="129">
        <v>44394</v>
      </c>
      <c r="B90" s="131">
        <v>10</v>
      </c>
      <c r="C90" s="95">
        <f t="shared" si="50"/>
        <v>1292</v>
      </c>
      <c r="D90" s="94">
        <v>3744681</v>
      </c>
      <c r="E90" s="111" t="s">
        <v>88</v>
      </c>
      <c r="F90" s="102">
        <v>14000</v>
      </c>
      <c r="G90" s="100">
        <f t="shared" si="51"/>
        <v>800</v>
      </c>
      <c r="H90" s="194">
        <f t="shared" ref="H90" si="75">F90/H$3</f>
        <v>1.6607354685646501E-4</v>
      </c>
      <c r="I90" s="98">
        <f t="shared" si="49"/>
        <v>6.8090154211150651E-5</v>
      </c>
      <c r="J90" s="104">
        <f t="shared" ref="J90" si="76">I90/3*2</f>
        <v>4.5393436140767101E-5</v>
      </c>
    </row>
    <row r="91" spans="1:12" x14ac:dyDescent="0.3">
      <c r="A91" s="129">
        <v>44395</v>
      </c>
      <c r="B91" s="131">
        <v>10.3</v>
      </c>
      <c r="C91" s="95">
        <f t="shared" si="50"/>
        <v>546</v>
      </c>
      <c r="D91" s="94">
        <v>3745227</v>
      </c>
      <c r="E91" s="111" t="s">
        <v>88</v>
      </c>
      <c r="F91" s="102">
        <v>13700</v>
      </c>
      <c r="G91" s="97">
        <f t="shared" si="51"/>
        <v>-300</v>
      </c>
      <c r="H91" s="194">
        <f t="shared" ref="H91" si="77">F91/H$3</f>
        <v>1.6251482799525504E-4</v>
      </c>
      <c r="I91" s="98">
        <f t="shared" si="49"/>
        <v>6.6631079478054556E-5</v>
      </c>
      <c r="J91" s="104">
        <f t="shared" ref="J91" si="78">I91/3*2</f>
        <v>4.4420719652036373E-5</v>
      </c>
    </row>
    <row r="92" spans="1:12" x14ac:dyDescent="0.3">
      <c r="A92" s="129">
        <v>44396</v>
      </c>
      <c r="B92" s="131">
        <v>10.9</v>
      </c>
      <c r="C92" s="95">
        <f t="shared" si="50"/>
        <v>1183</v>
      </c>
      <c r="D92" s="94">
        <v>3746410</v>
      </c>
      <c r="E92" s="111" t="s">
        <v>88</v>
      </c>
      <c r="F92" s="102">
        <v>14000</v>
      </c>
      <c r="G92" s="100">
        <f t="shared" si="51"/>
        <v>300</v>
      </c>
      <c r="H92" s="194">
        <f t="shared" ref="H92" si="79">F92/H$3</f>
        <v>1.6607354685646501E-4</v>
      </c>
      <c r="I92" s="98">
        <f t="shared" si="49"/>
        <v>6.8090154211150651E-5</v>
      </c>
      <c r="J92" s="104">
        <f t="shared" ref="J92" si="80">I92/3*2</f>
        <v>4.5393436140767101E-5</v>
      </c>
    </row>
    <row r="93" spans="1:12" x14ac:dyDescent="0.3">
      <c r="A93" s="129">
        <v>44397</v>
      </c>
      <c r="B93" s="131">
        <v>11.4</v>
      </c>
      <c r="C93" s="95">
        <f t="shared" si="50"/>
        <v>2203</v>
      </c>
      <c r="D93" s="94">
        <v>3748613</v>
      </c>
      <c r="E93" s="111" t="s">
        <v>88</v>
      </c>
      <c r="F93" s="102">
        <v>15200</v>
      </c>
      <c r="G93" s="100">
        <f t="shared" si="51"/>
        <v>1200</v>
      </c>
      <c r="H93" s="194">
        <f t="shared" ref="H93" si="81">F93/H$3</f>
        <v>1.8030842230130486E-4</v>
      </c>
      <c r="I93" s="98">
        <f t="shared" si="49"/>
        <v>7.392645314353498E-5</v>
      </c>
      <c r="J93" s="104">
        <f t="shared" ref="J93" si="82">I93/3*2</f>
        <v>4.9284302095689987E-5</v>
      </c>
    </row>
    <row r="94" spans="1:12" x14ac:dyDescent="0.3">
      <c r="A94" s="129">
        <v>44398</v>
      </c>
      <c r="B94" s="131">
        <v>12.2</v>
      </c>
      <c r="C94" s="95">
        <f t="shared" si="50"/>
        <v>1890</v>
      </c>
      <c r="D94" s="94">
        <v>3750503</v>
      </c>
      <c r="E94" s="111" t="s">
        <v>88</v>
      </c>
      <c r="F94" s="102">
        <v>16500</v>
      </c>
      <c r="G94" s="100">
        <f t="shared" si="51"/>
        <v>1300</v>
      </c>
      <c r="H94" s="194">
        <f t="shared" ref="H94" si="83">F94/H$3</f>
        <v>1.9572953736654805E-4</v>
      </c>
      <c r="I94" s="98">
        <f t="shared" si="49"/>
        <v>8.0249110320284697E-5</v>
      </c>
      <c r="J94" s="104">
        <f t="shared" ref="J94" si="84">I94/3*2</f>
        <v>5.3499406880189796E-5</v>
      </c>
      <c r="L94" s="105"/>
    </row>
    <row r="95" spans="1:12" x14ac:dyDescent="0.3">
      <c r="A95" s="129">
        <v>44399</v>
      </c>
      <c r="B95" s="131">
        <v>13.2</v>
      </c>
      <c r="C95" s="95">
        <f t="shared" si="50"/>
        <v>2089</v>
      </c>
      <c r="D95" s="94">
        <v>3752592</v>
      </c>
      <c r="E95" s="111" t="s">
        <v>88</v>
      </c>
      <c r="F95" s="102">
        <v>17800</v>
      </c>
      <c r="G95" s="100">
        <f t="shared" si="51"/>
        <v>1300</v>
      </c>
      <c r="H95" s="194">
        <f t="shared" ref="H95" si="85">F95/H$3</f>
        <v>2.1115065243179122E-4</v>
      </c>
      <c r="I95" s="98">
        <f t="shared" si="49"/>
        <v>8.65717674970344E-5</v>
      </c>
      <c r="J95" s="104">
        <f t="shared" ref="J95" si="86">I95/3*2</f>
        <v>5.7714511664689598E-5</v>
      </c>
      <c r="L95" s="105"/>
    </row>
    <row r="96" spans="1:12" x14ac:dyDescent="0.3">
      <c r="A96" s="129">
        <v>44400</v>
      </c>
      <c r="B96" s="131">
        <v>13.6</v>
      </c>
      <c r="C96" s="95">
        <f t="shared" si="50"/>
        <v>1919</v>
      </c>
      <c r="D96" s="94">
        <v>3754511</v>
      </c>
      <c r="E96" s="111" t="s">
        <v>88</v>
      </c>
      <c r="F96" s="102">
        <v>18900</v>
      </c>
      <c r="G96" s="100">
        <f t="shared" si="51"/>
        <v>1100</v>
      </c>
      <c r="H96" s="194">
        <f t="shared" ref="H96" si="87">F96/H$3</f>
        <v>2.2419928825622777E-4</v>
      </c>
      <c r="I96" s="98">
        <f t="shared" si="49"/>
        <v>9.1921708185053382E-5</v>
      </c>
      <c r="J96" s="104">
        <f t="shared" ref="J96" si="88">I96/3*2</f>
        <v>6.1281138790035588E-5</v>
      </c>
      <c r="L96" s="105"/>
    </row>
    <row r="97" spans="1:12" x14ac:dyDescent="0.3">
      <c r="A97" s="129">
        <v>44401</v>
      </c>
      <c r="B97" s="131">
        <v>13.8</v>
      </c>
      <c r="C97" s="95">
        <f t="shared" si="50"/>
        <v>1387</v>
      </c>
      <c r="D97" s="94">
        <v>3755898</v>
      </c>
      <c r="E97" s="111" t="s">
        <v>88</v>
      </c>
      <c r="F97" s="102">
        <v>19400</v>
      </c>
      <c r="G97" s="100">
        <f t="shared" si="51"/>
        <v>500</v>
      </c>
      <c r="H97" s="194">
        <f t="shared" ref="H97" si="89">F97/H$3</f>
        <v>2.3013048635824436E-4</v>
      </c>
      <c r="I97" s="98">
        <f t="shared" si="49"/>
        <v>9.4353499406880185E-5</v>
      </c>
      <c r="J97" s="104">
        <f t="shared" ref="J97" si="90">I97/3*2</f>
        <v>6.2902332937920128E-5</v>
      </c>
      <c r="L97" s="105"/>
    </row>
    <row r="98" spans="1:12" x14ac:dyDescent="0.3">
      <c r="A98" s="129">
        <v>44402</v>
      </c>
      <c r="B98" s="131">
        <v>14.3</v>
      </c>
      <c r="C98" s="95">
        <f t="shared" si="50"/>
        <v>958</v>
      </c>
      <c r="D98" s="94">
        <v>3756856</v>
      </c>
      <c r="E98" s="111" t="s">
        <v>88</v>
      </c>
      <c r="F98" s="102">
        <v>19200</v>
      </c>
      <c r="G98" s="97">
        <f t="shared" si="51"/>
        <v>-200</v>
      </c>
      <c r="H98" s="194">
        <f t="shared" ref="H98" si="91">F98/H$3</f>
        <v>2.2775800711743771E-4</v>
      </c>
      <c r="I98" s="98">
        <f t="shared" si="49"/>
        <v>9.338078291814945E-5</v>
      </c>
      <c r="J98" s="104">
        <f t="shared" ref="J98" si="92">I98/3*2</f>
        <v>6.2253855278766296E-5</v>
      </c>
      <c r="L98" s="105"/>
    </row>
    <row r="99" spans="1:12" x14ac:dyDescent="0.3">
      <c r="A99" s="129">
        <v>44403</v>
      </c>
      <c r="B99" s="131">
        <v>14.5</v>
      </c>
      <c r="C99" s="95">
        <f t="shared" si="50"/>
        <v>1545</v>
      </c>
      <c r="D99" s="94">
        <v>3758401</v>
      </c>
      <c r="E99" s="111" t="s">
        <v>88</v>
      </c>
      <c r="F99" s="102">
        <v>19200</v>
      </c>
      <c r="G99" s="100">
        <f t="shared" si="51"/>
        <v>0</v>
      </c>
      <c r="H99" s="194">
        <f t="shared" ref="H99" si="93">F99/H$3</f>
        <v>2.2775800711743771E-4</v>
      </c>
      <c r="I99" s="98">
        <f t="shared" si="49"/>
        <v>9.338078291814945E-5</v>
      </c>
      <c r="J99" s="104">
        <f t="shared" ref="J99" si="94">I99/3*2</f>
        <v>6.2253855278766296E-5</v>
      </c>
      <c r="L99" s="105"/>
    </row>
    <row r="100" spans="1:12" x14ac:dyDescent="0.3">
      <c r="A100" s="129">
        <v>44404</v>
      </c>
      <c r="B100" s="131">
        <v>15</v>
      </c>
      <c r="C100" s="95">
        <f t="shared" si="50"/>
        <v>2768</v>
      </c>
      <c r="D100" s="94">
        <v>3761169</v>
      </c>
      <c r="E100" s="111" t="s">
        <v>88</v>
      </c>
      <c r="F100" s="102">
        <v>20400</v>
      </c>
      <c r="G100" s="100">
        <f t="shared" si="51"/>
        <v>1200</v>
      </c>
      <c r="H100" s="194">
        <f t="shared" ref="H100" si="95">F100/H$3</f>
        <v>2.4199288256227758E-4</v>
      </c>
      <c r="I100" s="98">
        <f t="shared" si="49"/>
        <v>9.9217081850533806E-5</v>
      </c>
      <c r="J100" s="104">
        <f t="shared" ref="J100" si="96">I100/3*2</f>
        <v>6.6144721233689209E-5</v>
      </c>
      <c r="L100" s="105"/>
    </row>
    <row r="101" spans="1:12" x14ac:dyDescent="0.3">
      <c r="A101" s="129">
        <v>44405</v>
      </c>
      <c r="B101" s="131">
        <v>16</v>
      </c>
      <c r="C101" s="95">
        <f t="shared" si="50"/>
        <v>4142</v>
      </c>
      <c r="D101" s="94">
        <v>3765311</v>
      </c>
      <c r="E101" s="111" t="s">
        <v>88</v>
      </c>
      <c r="F101" s="102">
        <v>22200</v>
      </c>
      <c r="G101" s="100">
        <f t="shared" si="51"/>
        <v>1800</v>
      </c>
      <c r="H101" s="194">
        <f t="shared" ref="H101" si="97">F101/H$3</f>
        <v>2.6334519572953735E-4</v>
      </c>
      <c r="I101" s="98">
        <f t="shared" si="49"/>
        <v>1.0797153024911031E-4</v>
      </c>
      <c r="J101" s="104">
        <f t="shared" ref="J101" si="98">I101/3*2</f>
        <v>7.1981020166073537E-5</v>
      </c>
      <c r="L101" s="105"/>
    </row>
    <row r="102" spans="1:12" x14ac:dyDescent="0.3">
      <c r="A102" s="129">
        <v>44406</v>
      </c>
      <c r="B102" s="131">
        <v>16.5</v>
      </c>
      <c r="C102" s="95">
        <f t="shared" si="50"/>
        <v>1454</v>
      </c>
      <c r="D102" s="94">
        <v>3766765</v>
      </c>
      <c r="E102" s="111" t="s">
        <v>88</v>
      </c>
      <c r="F102" s="102">
        <v>23200</v>
      </c>
      <c r="G102" s="100">
        <f t="shared" si="51"/>
        <v>1000</v>
      </c>
      <c r="H102" s="194">
        <f t="shared" ref="H102:H103" si="99">F102/H$3</f>
        <v>2.752075919335706E-4</v>
      </c>
      <c r="I102" s="98">
        <f t="shared" si="49"/>
        <v>1.1283511269276393E-4</v>
      </c>
      <c r="J102" s="104">
        <f t="shared" ref="J102:J103" si="100">I102/3*2</f>
        <v>7.5223408461842618E-5</v>
      </c>
      <c r="L102" s="105"/>
    </row>
    <row r="103" spans="1:12" x14ac:dyDescent="0.3">
      <c r="A103" s="129">
        <v>44407</v>
      </c>
      <c r="B103" s="131">
        <v>16.899999999999999</v>
      </c>
      <c r="C103" s="95">
        <f t="shared" si="50"/>
        <v>2400</v>
      </c>
      <c r="D103" s="94">
        <v>3769165</v>
      </c>
      <c r="E103" s="111" t="s">
        <v>88</v>
      </c>
      <c r="F103" s="102">
        <v>24200</v>
      </c>
      <c r="G103" s="100">
        <f t="shared" si="51"/>
        <v>1000</v>
      </c>
      <c r="H103" s="194">
        <f t="shared" si="99"/>
        <v>2.8706998813760379E-4</v>
      </c>
      <c r="I103" s="98">
        <f t="shared" si="49"/>
        <v>1.1769869513641754E-4</v>
      </c>
      <c r="J103" s="104">
        <f t="shared" si="100"/>
        <v>7.8465796757611699E-5</v>
      </c>
      <c r="L103" s="105"/>
    </row>
    <row r="104" spans="1:12" x14ac:dyDescent="0.3">
      <c r="A104" s="129">
        <v>44408</v>
      </c>
      <c r="B104" s="131">
        <v>17.5</v>
      </c>
      <c r="C104" s="95">
        <f t="shared" si="50"/>
        <v>2097</v>
      </c>
      <c r="D104" s="94">
        <v>3771262</v>
      </c>
      <c r="E104" s="111" t="s">
        <v>88</v>
      </c>
      <c r="F104" s="102">
        <v>25100</v>
      </c>
      <c r="G104" s="100">
        <f t="shared" si="51"/>
        <v>900</v>
      </c>
      <c r="H104" s="194">
        <f t="shared" ref="H104" si="101">F104/H$3</f>
        <v>2.9774614472123369E-4</v>
      </c>
      <c r="I104" s="98">
        <f t="shared" si="49"/>
        <v>1.2207591933570581E-4</v>
      </c>
      <c r="J104" s="104">
        <f t="shared" ref="J104" si="102">I104/3*2</f>
        <v>8.1383946223803876E-5</v>
      </c>
      <c r="L104" s="105"/>
    </row>
    <row r="105" spans="1:12" x14ac:dyDescent="0.3">
      <c r="A105" s="129">
        <v>44409</v>
      </c>
      <c r="B105" s="131">
        <v>17.8</v>
      </c>
      <c r="C105" s="95">
        <f t="shared" si="50"/>
        <v>1</v>
      </c>
      <c r="D105" s="94">
        <v>3771263</v>
      </c>
      <c r="E105" s="111" t="s">
        <v>88</v>
      </c>
      <c r="F105" s="102">
        <v>24100</v>
      </c>
      <c r="G105" s="97">
        <f t="shared" si="51"/>
        <v>-1000</v>
      </c>
      <c r="H105" s="194">
        <f t="shared" ref="H105" si="103">F105/H$3</f>
        <v>2.8588374851720049E-4</v>
      </c>
      <c r="I105" s="98">
        <f t="shared" si="49"/>
        <v>1.1721233689205219E-4</v>
      </c>
      <c r="J105" s="104">
        <f t="shared" ref="J105" si="104">I105/3*2</f>
        <v>7.8141557928034796E-5</v>
      </c>
      <c r="L105" s="105"/>
    </row>
    <row r="106" spans="1:12" x14ac:dyDescent="0.3">
      <c r="A106" s="129">
        <v>44410</v>
      </c>
      <c r="B106" s="131">
        <v>18.8</v>
      </c>
      <c r="C106" s="95">
        <f t="shared" si="50"/>
        <v>2612</v>
      </c>
      <c r="D106" s="94">
        <v>3773875</v>
      </c>
      <c r="E106" s="111" t="s">
        <v>88</v>
      </c>
      <c r="F106" s="102">
        <v>23900</v>
      </c>
      <c r="G106" s="97">
        <f t="shared" ref="G106" si="105">F106-F105</f>
        <v>-200</v>
      </c>
      <c r="H106" s="194">
        <f t="shared" ref="H106" si="106">F106/H$3</f>
        <v>2.8351126927639384E-4</v>
      </c>
      <c r="I106" s="98">
        <f t="shared" si="49"/>
        <v>1.1623962040332147E-4</v>
      </c>
      <c r="J106" s="104">
        <f t="shared" ref="J106" si="107">I106/3*2</f>
        <v>7.7493080268880977E-5</v>
      </c>
      <c r="L106" s="105"/>
    </row>
    <row r="107" spans="1:12" x14ac:dyDescent="0.3">
      <c r="A107" s="129">
        <v>44411</v>
      </c>
      <c r="B107" s="131">
        <v>18.5</v>
      </c>
      <c r="C107" s="95">
        <f t="shared" si="50"/>
        <v>3571</v>
      </c>
      <c r="D107" s="94">
        <v>3777446</v>
      </c>
      <c r="E107" s="111" t="s">
        <v>88</v>
      </c>
      <c r="F107" s="102">
        <v>25900</v>
      </c>
      <c r="G107" s="100">
        <f t="shared" ref="G107" si="108">F107-F106</f>
        <v>2000</v>
      </c>
      <c r="H107" s="194">
        <f t="shared" ref="H107" si="109">F107/H$3</f>
        <v>3.0723606168446028E-4</v>
      </c>
      <c r="I107" s="98">
        <f t="shared" si="49"/>
        <v>1.259667852906287E-4</v>
      </c>
      <c r="J107" s="104">
        <f t="shared" ref="J107" si="110">I107/3*2</f>
        <v>8.3977856860419138E-5</v>
      </c>
      <c r="L107" s="105"/>
    </row>
    <row r="108" spans="1:12" x14ac:dyDescent="0.3">
      <c r="A108" s="129">
        <v>44412</v>
      </c>
      <c r="B108" s="131">
        <v>19.399999999999999</v>
      </c>
      <c r="C108" s="95">
        <f t="shared" si="50"/>
        <v>3539</v>
      </c>
      <c r="D108" s="94">
        <v>3780985</v>
      </c>
      <c r="E108" s="111" t="s">
        <v>88</v>
      </c>
      <c r="F108" s="102">
        <v>28000</v>
      </c>
      <c r="G108" s="100">
        <f t="shared" ref="G108" si="111">F108-F107</f>
        <v>2100</v>
      </c>
      <c r="H108" s="194">
        <f t="shared" ref="H108" si="112">F108/H$3</f>
        <v>3.3214709371293002E-4</v>
      </c>
      <c r="I108" s="98">
        <f t="shared" si="49"/>
        <v>1.361803084223013E-4</v>
      </c>
      <c r="J108" s="104">
        <f t="shared" ref="J108" si="113">I108/3*2</f>
        <v>9.0786872281534202E-5</v>
      </c>
      <c r="L108" s="105"/>
    </row>
    <row r="109" spans="1:12" x14ac:dyDescent="0.3">
      <c r="A109" s="129">
        <v>44413</v>
      </c>
      <c r="B109" s="131">
        <v>20.399999999999999</v>
      </c>
      <c r="C109" s="95">
        <f t="shared" si="50"/>
        <v>1015</v>
      </c>
      <c r="D109" s="94">
        <v>3782000</v>
      </c>
      <c r="E109" s="111" t="s">
        <v>88</v>
      </c>
      <c r="F109" s="102">
        <v>29900</v>
      </c>
      <c r="G109" s="100">
        <f t="shared" ref="G109" si="114">F109-F108</f>
        <v>1900</v>
      </c>
      <c r="H109" s="194">
        <f t="shared" ref="H109" si="115">F109/H$3</f>
        <v>3.5468564650059311E-4</v>
      </c>
      <c r="I109" s="98">
        <f t="shared" si="49"/>
        <v>1.4542111506524316E-4</v>
      </c>
      <c r="J109" s="104">
        <f t="shared" ref="J109" si="116">I109/3*2</f>
        <v>9.6947410043495433E-5</v>
      </c>
      <c r="L109" s="105"/>
    </row>
    <row r="110" spans="1:12" x14ac:dyDescent="0.3">
      <c r="A110" s="129">
        <v>44414</v>
      </c>
      <c r="B110" s="131">
        <v>21.4</v>
      </c>
      <c r="C110" s="95">
        <f t="shared" si="50"/>
        <v>4433</v>
      </c>
      <c r="D110" s="94">
        <v>3786433</v>
      </c>
      <c r="E110" s="111" t="s">
        <v>88</v>
      </c>
      <c r="F110" s="102">
        <v>30800</v>
      </c>
      <c r="G110" s="100">
        <f t="shared" ref="G110" si="117">F110-F109</f>
        <v>900</v>
      </c>
      <c r="H110" s="194">
        <f t="shared" ref="H110" si="118">F110/H$3</f>
        <v>3.6536180308422301E-4</v>
      </c>
      <c r="I110" s="98">
        <f t="shared" si="49"/>
        <v>1.4979833926453143E-4</v>
      </c>
      <c r="J110" s="104">
        <f t="shared" ref="J110" si="119">I110/3*2</f>
        <v>9.9865559509687625E-5</v>
      </c>
      <c r="L110" s="105"/>
    </row>
    <row r="111" spans="1:12" x14ac:dyDescent="0.3">
      <c r="A111" s="129">
        <v>44415</v>
      </c>
      <c r="B111" s="131">
        <v>22.6</v>
      </c>
      <c r="C111" s="95">
        <f t="shared" si="50"/>
        <v>4333</v>
      </c>
      <c r="D111" s="94">
        <v>3790766</v>
      </c>
      <c r="E111" s="111" t="s">
        <v>88</v>
      </c>
      <c r="F111" s="102">
        <v>33600</v>
      </c>
      <c r="G111" s="100">
        <f t="shared" ref="G111" si="120">F111-F110</f>
        <v>2800</v>
      </c>
      <c r="H111" s="194">
        <f t="shared" ref="H111" si="121">F111/H$3</f>
        <v>3.98576512455516E-4</v>
      </c>
      <c r="I111" s="98">
        <f t="shared" si="49"/>
        <v>1.6341637010676156E-4</v>
      </c>
      <c r="J111" s="104">
        <f t="shared" ref="J111" si="122">I111/3*2</f>
        <v>1.0894424673784103E-4</v>
      </c>
      <c r="L111" s="105"/>
    </row>
    <row r="112" spans="1:12" x14ac:dyDescent="0.3">
      <c r="A112" s="129">
        <v>44416</v>
      </c>
      <c r="B112" s="131">
        <v>23.1</v>
      </c>
      <c r="C112" s="95">
        <f t="shared" si="50"/>
        <v>1183</v>
      </c>
      <c r="D112" s="94">
        <v>3791949</v>
      </c>
      <c r="E112" s="111" t="s">
        <v>88</v>
      </c>
      <c r="F112" s="102">
        <v>32800</v>
      </c>
      <c r="G112" s="97">
        <f t="shared" ref="G112" si="123">F112-F111</f>
        <v>-800</v>
      </c>
      <c r="H112" s="194">
        <f t="shared" ref="H112" si="124">F112/H$3</f>
        <v>3.8908659549228945E-4</v>
      </c>
      <c r="I112" s="98">
        <f t="shared" si="49"/>
        <v>1.5952550415183867E-4</v>
      </c>
      <c r="J112" s="104">
        <f t="shared" ref="J112" si="125">I112/3*2</f>
        <v>1.0635033610122579E-4</v>
      </c>
      <c r="L112" s="105"/>
    </row>
    <row r="113" spans="1:12" x14ac:dyDescent="0.3">
      <c r="A113" s="129">
        <v>44417</v>
      </c>
      <c r="B113" s="131">
        <v>24.1</v>
      </c>
      <c r="C113" s="95">
        <f t="shared" si="50"/>
        <v>2480</v>
      </c>
      <c r="D113" s="94">
        <f>D114-4996</f>
        <v>3794429</v>
      </c>
      <c r="E113" s="111" t="s">
        <v>88</v>
      </c>
      <c r="F113" s="102">
        <f>F114-2800</f>
        <v>33000</v>
      </c>
      <c r="G113" s="97">
        <f t="shared" ref="G113:G114" si="126">F113-F112</f>
        <v>200</v>
      </c>
      <c r="H113" s="194">
        <f t="shared" ref="H113:H114" si="127">F113/H$3</f>
        <v>3.914590747330961E-4</v>
      </c>
      <c r="I113" s="98">
        <f t="shared" si="49"/>
        <v>1.6049822064056939E-4</v>
      </c>
      <c r="J113" s="104">
        <f t="shared" ref="J113:J114" si="128">I113/3*2</f>
        <v>1.0699881376037959E-4</v>
      </c>
      <c r="L113" s="105"/>
    </row>
    <row r="114" spans="1:12" x14ac:dyDescent="0.3">
      <c r="A114" s="129">
        <v>44418</v>
      </c>
      <c r="B114" s="131">
        <v>25.1</v>
      </c>
      <c r="C114" s="95">
        <f t="shared" si="50"/>
        <v>4996</v>
      </c>
      <c r="D114" s="94">
        <v>3799425</v>
      </c>
      <c r="E114" s="111" t="s">
        <v>88</v>
      </c>
      <c r="F114" s="102">
        <v>35800</v>
      </c>
      <c r="G114" s="100">
        <f t="shared" si="126"/>
        <v>2800</v>
      </c>
      <c r="H114" s="194">
        <f t="shared" si="127"/>
        <v>4.2467378410438909E-4</v>
      </c>
      <c r="I114" s="98">
        <f t="shared" si="49"/>
        <v>1.7411625148279952E-4</v>
      </c>
      <c r="J114" s="104">
        <f t="shared" si="128"/>
        <v>1.1607750098853301E-4</v>
      </c>
      <c r="L114" s="105"/>
    </row>
    <row r="115" spans="1:12" x14ac:dyDescent="0.3">
      <c r="A115" s="129">
        <v>44419</v>
      </c>
      <c r="B115" s="131">
        <v>26.1</v>
      </c>
      <c r="C115" s="95">
        <f t="shared" si="50"/>
        <v>5575</v>
      </c>
      <c r="D115" s="94">
        <v>3805000</v>
      </c>
      <c r="E115" s="111" t="s">
        <v>88</v>
      </c>
      <c r="F115" s="102">
        <f>F116-3400</f>
        <v>39500</v>
      </c>
      <c r="G115" s="100">
        <f t="shared" ref="G115:G116" si="129">F115-F114</f>
        <v>3700</v>
      </c>
      <c r="H115" s="194">
        <f t="shared" ref="H115:H116" si="130">F115/H$3</f>
        <v>4.6856465005931197E-4</v>
      </c>
      <c r="I115" s="98">
        <f t="shared" si="49"/>
        <v>1.921115065243179E-4</v>
      </c>
      <c r="J115" s="104">
        <f t="shared" ref="J115:J116" si="131">I115/3*2</f>
        <v>1.2807433768287859E-4</v>
      </c>
      <c r="L115" s="105"/>
    </row>
    <row r="116" spans="1:12" x14ac:dyDescent="0.3">
      <c r="A116" s="129">
        <v>44420</v>
      </c>
      <c r="B116" s="131">
        <v>30.1</v>
      </c>
      <c r="C116" s="95">
        <f t="shared" si="50"/>
        <v>5641</v>
      </c>
      <c r="D116" s="94">
        <v>3810641</v>
      </c>
      <c r="E116" s="111" t="s">
        <v>88</v>
      </c>
      <c r="F116" s="102">
        <v>42900</v>
      </c>
      <c r="G116" s="100">
        <f t="shared" si="129"/>
        <v>3400</v>
      </c>
      <c r="H116" s="194">
        <f t="shared" si="130"/>
        <v>5.0889679715302491E-4</v>
      </c>
      <c r="I116" s="98">
        <f t="shared" si="49"/>
        <v>2.0864768683274019E-4</v>
      </c>
      <c r="J116" s="104">
        <f t="shared" si="131"/>
        <v>1.3909845788849347E-4</v>
      </c>
      <c r="L116" s="105"/>
    </row>
    <row r="117" spans="1:12" x14ac:dyDescent="0.3">
      <c r="A117" s="129">
        <v>44421</v>
      </c>
      <c r="B117" s="131">
        <v>32.700000000000003</v>
      </c>
      <c r="C117" s="95">
        <f t="shared" si="50"/>
        <v>5644</v>
      </c>
      <c r="D117" s="94">
        <v>3816285</v>
      </c>
      <c r="E117" s="111" t="s">
        <v>88</v>
      </c>
      <c r="F117" s="102">
        <v>46700</v>
      </c>
      <c r="G117" s="100">
        <f t="shared" ref="G117" si="132">F117-F116</f>
        <v>3800</v>
      </c>
      <c r="H117" s="194">
        <f t="shared" ref="H117" si="133">F117/H$3</f>
        <v>5.5397390272835109E-4</v>
      </c>
      <c r="I117" s="98">
        <f t="shared" si="49"/>
        <v>2.2712930011862392E-4</v>
      </c>
      <c r="J117" s="104">
        <f t="shared" ref="J117" si="134">I117/3*2</f>
        <v>1.5141953341241596E-4</v>
      </c>
      <c r="L117" s="105"/>
    </row>
    <row r="118" spans="1:12" x14ac:dyDescent="0.3">
      <c r="A118" s="129">
        <v>44422</v>
      </c>
      <c r="B118" s="131">
        <v>35</v>
      </c>
      <c r="C118" s="95">
        <f t="shared" si="50"/>
        <v>4728</v>
      </c>
      <c r="D118" s="94">
        <v>3821013</v>
      </c>
      <c r="E118" s="111" t="s">
        <v>88</v>
      </c>
      <c r="F118" s="102">
        <v>49700</v>
      </c>
      <c r="G118" s="100">
        <f t="shared" ref="G118" si="135">F118-F117</f>
        <v>3000</v>
      </c>
      <c r="H118" s="194">
        <f t="shared" ref="H118" si="136">F118/H$3</f>
        <v>5.8956109134045078E-4</v>
      </c>
      <c r="I118" s="98">
        <f t="shared" si="49"/>
        <v>2.417200474495848E-4</v>
      </c>
      <c r="J118" s="104">
        <f t="shared" ref="J118" si="137">I118/3*2</f>
        <v>1.611466982997232E-4</v>
      </c>
      <c r="L118" s="105"/>
    </row>
    <row r="119" spans="1:12" x14ac:dyDescent="0.3">
      <c r="A119" s="129">
        <v>44423</v>
      </c>
      <c r="B119" s="131" t="s">
        <v>98</v>
      </c>
      <c r="C119" s="95">
        <f t="shared" si="50"/>
        <v>1</v>
      </c>
      <c r="D119" s="94">
        <v>3821014</v>
      </c>
      <c r="E119" s="111" t="s">
        <v>88</v>
      </c>
      <c r="F119" s="102">
        <f>F120-1100</f>
        <v>49300</v>
      </c>
      <c r="G119" s="97">
        <f t="shared" ref="G119:G120" si="138">F119-F118</f>
        <v>-400</v>
      </c>
      <c r="H119" s="194">
        <f t="shared" ref="H119:H120" si="139">F119/H$3</f>
        <v>5.8481613285883748E-4</v>
      </c>
      <c r="I119" s="98">
        <f t="shared" si="49"/>
        <v>2.3977461447212336E-4</v>
      </c>
      <c r="J119" s="104">
        <f t="shared" ref="J119:J120" si="140">I119/3*2</f>
        <v>1.5984974298141556E-4</v>
      </c>
      <c r="L119" s="105"/>
    </row>
    <row r="120" spans="1:12" x14ac:dyDescent="0.3">
      <c r="A120" s="129">
        <v>44424</v>
      </c>
      <c r="B120" s="131">
        <v>37.4</v>
      </c>
      <c r="C120" s="95">
        <f t="shared" si="50"/>
        <v>6037</v>
      </c>
      <c r="D120" s="94">
        <v>3827051</v>
      </c>
      <c r="E120" s="111" t="s">
        <v>99</v>
      </c>
      <c r="F120" s="102">
        <v>50400</v>
      </c>
      <c r="G120" s="100">
        <f t="shared" si="138"/>
        <v>1100</v>
      </c>
      <c r="H120" s="194">
        <f t="shared" si="139"/>
        <v>5.9786476868327397E-4</v>
      </c>
      <c r="I120" s="98">
        <f t="shared" si="49"/>
        <v>2.451245551601423E-4</v>
      </c>
      <c r="J120" s="104">
        <f t="shared" si="140"/>
        <v>1.6341637010676153E-4</v>
      </c>
      <c r="L120" s="105"/>
    </row>
    <row r="121" spans="1:12" x14ac:dyDescent="0.3">
      <c r="A121" s="129">
        <v>44425</v>
      </c>
      <c r="B121" s="131">
        <v>40.799999999999997</v>
      </c>
      <c r="C121" s="95">
        <f t="shared" si="50"/>
        <v>8324</v>
      </c>
      <c r="D121" s="94">
        <v>3835375</v>
      </c>
      <c r="E121" s="111" t="s">
        <v>99</v>
      </c>
      <c r="F121" s="102">
        <v>55900</v>
      </c>
      <c r="G121" s="100">
        <f t="shared" ref="G121" si="141">F121-F120</f>
        <v>5500</v>
      </c>
      <c r="H121" s="194">
        <f t="shared" ref="H121" si="142">F121/H$3</f>
        <v>6.6310794780545675E-4</v>
      </c>
      <c r="I121" s="98">
        <f t="shared" si="49"/>
        <v>2.7187425860023727E-4</v>
      </c>
      <c r="J121" s="104">
        <f t="shared" ref="J121" si="143">I121/3*2</f>
        <v>1.8124950573349151E-4</v>
      </c>
      <c r="L121" s="105"/>
    </row>
    <row r="122" spans="1:12" x14ac:dyDescent="0.3">
      <c r="A122" s="129">
        <v>44426</v>
      </c>
      <c r="B122" s="131">
        <v>44.2</v>
      </c>
      <c r="C122" s="95">
        <f t="shared" si="50"/>
        <v>8400</v>
      </c>
      <c r="D122" s="94">
        <v>3843775</v>
      </c>
      <c r="E122" s="111" t="s">
        <v>99</v>
      </c>
      <c r="F122" s="102">
        <v>61500</v>
      </c>
      <c r="G122" s="100">
        <f t="shared" ref="G122" si="144">F122-F121</f>
        <v>5600</v>
      </c>
      <c r="H122" s="194">
        <f t="shared" ref="H122" si="145">F122/H$3</f>
        <v>7.2953736654804272E-4</v>
      </c>
      <c r="I122" s="98">
        <f t="shared" si="49"/>
        <v>2.9911032028469747E-4</v>
      </c>
      <c r="J122" s="104">
        <f t="shared" ref="J122" si="146">I122/3*2</f>
        <v>1.9940688018979831E-4</v>
      </c>
      <c r="L122" s="105"/>
    </row>
    <row r="123" spans="1:12" x14ac:dyDescent="0.3">
      <c r="A123" s="129">
        <v>44427</v>
      </c>
      <c r="B123" s="131">
        <v>48.8</v>
      </c>
      <c r="C123" s="95">
        <f t="shared" si="50"/>
        <v>9280</v>
      </c>
      <c r="D123" s="94">
        <v>3853055</v>
      </c>
      <c r="E123" s="111" t="s">
        <v>99</v>
      </c>
      <c r="F123" s="102">
        <v>67700</v>
      </c>
      <c r="G123" s="100">
        <f t="shared" ref="G123" si="147">F123-F122</f>
        <v>6200</v>
      </c>
      <c r="H123" s="194">
        <f t="shared" ref="H123" si="148">F123/H$3</f>
        <v>8.0308422301304859E-4</v>
      </c>
      <c r="I123" s="98">
        <f t="shared" si="49"/>
        <v>3.2926453143534989E-4</v>
      </c>
      <c r="J123" s="104">
        <f t="shared" ref="J123" si="149">I123/3*2</f>
        <v>2.195096876235666E-4</v>
      </c>
      <c r="L123" s="105"/>
    </row>
    <row r="124" spans="1:12" x14ac:dyDescent="0.3">
      <c r="A124" s="129">
        <v>44428</v>
      </c>
      <c r="B124" s="131">
        <v>51.6</v>
      </c>
      <c r="C124" s="95">
        <f t="shared" si="50"/>
        <v>8092</v>
      </c>
      <c r="D124" s="94">
        <v>3861147</v>
      </c>
      <c r="E124" s="111" t="s">
        <v>99</v>
      </c>
      <c r="F124" s="102">
        <v>72900</v>
      </c>
      <c r="G124" s="100">
        <f t="shared" ref="G124" si="150">F124-F123</f>
        <v>5200</v>
      </c>
      <c r="H124" s="194">
        <f t="shared" ref="H124" si="151">F124/H$3</f>
        <v>8.6476868327402137E-4</v>
      </c>
      <c r="I124" s="98">
        <f t="shared" si="49"/>
        <v>3.5455516014234876E-4</v>
      </c>
      <c r="J124" s="104">
        <f t="shared" ref="J124" si="152">I124/3*2</f>
        <v>2.3637010676156583E-4</v>
      </c>
      <c r="L124" s="105"/>
    </row>
    <row r="125" spans="1:12" x14ac:dyDescent="0.3">
      <c r="A125" s="129">
        <v>44429</v>
      </c>
      <c r="B125" s="131">
        <v>54.5</v>
      </c>
      <c r="C125" s="95">
        <f t="shared" si="50"/>
        <v>7050</v>
      </c>
      <c r="D125" s="94">
        <v>3868197</v>
      </c>
      <c r="E125" s="111" t="s">
        <v>99</v>
      </c>
      <c r="F125" s="102">
        <v>77600</v>
      </c>
      <c r="G125" s="100">
        <f t="shared" ref="G125" si="153">F125-F124</f>
        <v>4700</v>
      </c>
      <c r="H125" s="194">
        <f t="shared" ref="H125" si="154">F125/H$3</f>
        <v>9.2052194543297745E-4</v>
      </c>
      <c r="I125" s="98">
        <f t="shared" si="49"/>
        <v>3.7741399762752074E-4</v>
      </c>
      <c r="J125" s="104">
        <f t="shared" ref="J125" si="155">I125/3*2</f>
        <v>2.5160933175168051E-4</v>
      </c>
      <c r="L125" s="105"/>
    </row>
    <row r="126" spans="1:12" x14ac:dyDescent="0.3">
      <c r="A126" s="129">
        <v>44430</v>
      </c>
      <c r="B126" s="131">
        <v>56.4</v>
      </c>
      <c r="C126" s="95">
        <f t="shared" si="50"/>
        <v>3668</v>
      </c>
      <c r="D126" s="94">
        <v>3871865</v>
      </c>
      <c r="E126" s="111" t="s">
        <v>99</v>
      </c>
      <c r="F126" s="102">
        <v>77800</v>
      </c>
      <c r="G126" s="100">
        <f t="shared" ref="G126" si="156">F126-F125</f>
        <v>200</v>
      </c>
      <c r="H126" s="194">
        <f t="shared" ref="H126" si="157">F126/H$3</f>
        <v>9.2289442467378415E-4</v>
      </c>
      <c r="I126" s="98">
        <f t="shared" si="49"/>
        <v>3.7838671411625146E-4</v>
      </c>
      <c r="J126" s="104">
        <f t="shared" ref="J126" si="158">I126/3*2</f>
        <v>2.5225780941083429E-4</v>
      </c>
      <c r="L126" s="105"/>
    </row>
    <row r="127" spans="1:12" x14ac:dyDescent="0.3">
      <c r="A127" s="129">
        <v>44431</v>
      </c>
      <c r="B127" s="131">
        <v>58</v>
      </c>
      <c r="C127" s="95">
        <f t="shared" si="50"/>
        <v>5747</v>
      </c>
      <c r="D127" s="94">
        <v>3877612</v>
      </c>
      <c r="E127" s="111" t="s">
        <v>99</v>
      </c>
      <c r="F127" s="102">
        <v>79400</v>
      </c>
      <c r="G127" s="100">
        <f t="shared" ref="G127" si="159">F127-F126</f>
        <v>1600</v>
      </c>
      <c r="H127" s="194">
        <f t="shared" ref="H127" si="160">F127/H$3</f>
        <v>9.4187425860023724E-4</v>
      </c>
      <c r="I127" s="98">
        <f t="shared" si="49"/>
        <v>3.8616844602609723E-4</v>
      </c>
      <c r="J127" s="104">
        <f t="shared" ref="J127" si="161">I127/3*2</f>
        <v>2.5744563068406484E-4</v>
      </c>
      <c r="L127" s="105"/>
    </row>
    <row r="128" spans="1:12" x14ac:dyDescent="0.3">
      <c r="A128" s="129">
        <v>44432</v>
      </c>
      <c r="B128" s="131">
        <v>61.3</v>
      </c>
      <c r="C128" s="95">
        <f t="shared" si="50"/>
        <v>11561</v>
      </c>
      <c r="D128" s="94">
        <v>3889173</v>
      </c>
      <c r="E128" s="111" t="s">
        <v>99</v>
      </c>
      <c r="F128" s="102">
        <v>86600</v>
      </c>
      <c r="G128" s="100">
        <f t="shared" ref="G128" si="162">F128-F127</f>
        <v>7200</v>
      </c>
      <c r="H128" s="194">
        <f t="shared" ref="H128" si="163">F128/H$3</f>
        <v>1.0272835112692764E-3</v>
      </c>
      <c r="I128" s="98">
        <f t="shared" si="49"/>
        <v>4.2118623962040332E-4</v>
      </c>
      <c r="J128" s="104">
        <f t="shared" ref="J128" si="164">I128/3*2</f>
        <v>2.8079082641360221E-4</v>
      </c>
      <c r="L128" s="105"/>
    </row>
    <row r="129" spans="1:12" x14ac:dyDescent="0.3">
      <c r="A129" s="129">
        <v>44433</v>
      </c>
      <c r="B129" s="131">
        <v>66</v>
      </c>
      <c r="C129" s="95">
        <f t="shared" si="50"/>
        <v>12626</v>
      </c>
      <c r="D129" s="94">
        <v>3901799</v>
      </c>
      <c r="E129" s="111" t="s">
        <v>99</v>
      </c>
      <c r="F129" s="102">
        <f>F130-7500</f>
        <v>95300</v>
      </c>
      <c r="G129" s="100">
        <f t="shared" ref="G129" si="165">F129-F128</f>
        <v>8700</v>
      </c>
      <c r="H129" s="194">
        <f t="shared" ref="H129" si="166">F129/H$3</f>
        <v>1.1304863582443654E-3</v>
      </c>
      <c r="I129" s="98">
        <f t="shared" si="49"/>
        <v>4.6349940688018978E-4</v>
      </c>
      <c r="J129" s="104">
        <f t="shared" ref="J129" si="167">I129/3*2</f>
        <v>3.0899960458679319E-4</v>
      </c>
      <c r="L129" s="105"/>
    </row>
    <row r="130" spans="1:12" x14ac:dyDescent="0.3">
      <c r="A130" s="129">
        <v>44434</v>
      </c>
      <c r="B130" s="132">
        <v>70.3</v>
      </c>
      <c r="C130" s="95">
        <f t="shared" si="50"/>
        <v>12029</v>
      </c>
      <c r="D130" s="94">
        <v>3913828</v>
      </c>
      <c r="E130" s="111" t="s">
        <v>99</v>
      </c>
      <c r="F130" s="102">
        <v>102800</v>
      </c>
      <c r="G130" s="100">
        <f t="shared" ref="G130" si="168">F130-F129</f>
        <v>7500</v>
      </c>
      <c r="H130" s="194">
        <f t="shared" ref="H130" si="169">F130/H$3</f>
        <v>1.2194543297746145E-3</v>
      </c>
      <c r="I130" s="98">
        <f t="shared" si="49"/>
        <v>4.9997627520759192E-4</v>
      </c>
      <c r="J130" s="104">
        <f t="shared" ref="J130" si="170">I130/3*2</f>
        <v>3.3331751680506128E-4</v>
      </c>
      <c r="L130" s="105"/>
    </row>
    <row r="131" spans="1:12" x14ac:dyDescent="0.3">
      <c r="A131" s="129">
        <v>44435</v>
      </c>
      <c r="B131" s="132">
        <v>72.099999999999994</v>
      </c>
      <c r="C131" s="95">
        <f t="shared" si="50"/>
        <v>10303</v>
      </c>
      <c r="D131" s="94">
        <v>3924131</v>
      </c>
      <c r="E131" s="111" t="s">
        <v>99</v>
      </c>
      <c r="F131" s="102">
        <v>108800</v>
      </c>
      <c r="G131" s="100">
        <f t="shared" ref="G131" si="171">F131-F130</f>
        <v>6000</v>
      </c>
      <c r="H131" s="194">
        <f t="shared" ref="H131" si="172">F131/H$3</f>
        <v>1.2906287069988137E-3</v>
      </c>
      <c r="I131" s="98">
        <f t="shared" si="49"/>
        <v>5.2915776986951356E-4</v>
      </c>
      <c r="J131" s="104">
        <f t="shared" ref="J131" si="173">I131/3*2</f>
        <v>3.5277184657967571E-4</v>
      </c>
      <c r="L131" s="105"/>
    </row>
    <row r="132" spans="1:12" x14ac:dyDescent="0.3">
      <c r="A132" s="129">
        <v>44436</v>
      </c>
      <c r="B132" s="132">
        <v>74.099999999999994</v>
      </c>
      <c r="C132" s="95">
        <f t="shared" si="50"/>
        <v>8416</v>
      </c>
      <c r="D132" s="94">
        <v>3932547</v>
      </c>
      <c r="E132" s="111" t="s">
        <v>99</v>
      </c>
      <c r="F132" s="102">
        <v>113700</v>
      </c>
      <c r="G132" s="100">
        <f t="shared" ref="G132" si="174">F132-F131</f>
        <v>4900</v>
      </c>
      <c r="H132" s="194">
        <f t="shared" ref="H132" si="175">F132/H$3</f>
        <v>1.3487544483985765E-3</v>
      </c>
      <c r="I132" s="98">
        <f t="shared" si="49"/>
        <v>5.5298932384341632E-4</v>
      </c>
      <c r="J132" s="104">
        <f t="shared" ref="J132" si="176">I132/3*2</f>
        <v>3.6865954922894419E-4</v>
      </c>
      <c r="L132" s="105"/>
    </row>
    <row r="133" spans="1:12" x14ac:dyDescent="0.3">
      <c r="A133" s="129">
        <v>44437</v>
      </c>
      <c r="B133" s="132">
        <v>75.8</v>
      </c>
      <c r="C133" s="95">
        <f t="shared" si="50"/>
        <v>4559</v>
      </c>
      <c r="D133" s="94">
        <v>3937106</v>
      </c>
      <c r="E133" s="111" t="s">
        <v>99</v>
      </c>
      <c r="F133" s="102">
        <v>113100</v>
      </c>
      <c r="G133" s="100">
        <f t="shared" ref="G133" si="177">F133-F132</f>
        <v>-600</v>
      </c>
      <c r="H133" s="194">
        <f t="shared" ref="H133" si="178">F133/H$3</f>
        <v>1.3416370106761565E-3</v>
      </c>
      <c r="I133" s="98">
        <f t="shared" ref="I133:I196" si="179">H133*41%</f>
        <v>5.500711743772241E-4</v>
      </c>
      <c r="J133" s="104">
        <f t="shared" ref="J133" si="180">I133/3*2</f>
        <v>3.6671411625148275E-4</v>
      </c>
      <c r="L133" s="105"/>
    </row>
    <row r="134" spans="1:12" x14ac:dyDescent="0.3">
      <c r="A134" s="129">
        <v>44438</v>
      </c>
      <c r="B134" s="132">
        <v>74.8</v>
      </c>
      <c r="C134" s="95">
        <f t="shared" ref="C134:C197" si="181">D134-D133</f>
        <v>5750</v>
      </c>
      <c r="D134" s="94">
        <v>3942856</v>
      </c>
      <c r="E134" s="111" t="s">
        <v>99</v>
      </c>
      <c r="F134" s="102">
        <v>112600</v>
      </c>
      <c r="G134" s="100">
        <f t="shared" ref="G134" si="182">F134-F133</f>
        <v>-500</v>
      </c>
      <c r="H134" s="194">
        <f t="shared" ref="H134" si="183">F134/H$3</f>
        <v>1.3357058125741399E-3</v>
      </c>
      <c r="I134" s="98">
        <f t="shared" si="179"/>
        <v>5.4763938315539732E-4</v>
      </c>
      <c r="J134" s="104">
        <f t="shared" ref="J134" si="184">I134/3*2</f>
        <v>3.650929221035982E-4</v>
      </c>
      <c r="L134" s="105"/>
    </row>
    <row r="135" spans="1:12" x14ac:dyDescent="0.3">
      <c r="A135" s="129">
        <v>44439</v>
      </c>
      <c r="B135" s="132">
        <v>75.7</v>
      </c>
      <c r="C135" s="95">
        <f t="shared" si="181"/>
        <v>13531</v>
      </c>
      <c r="D135" s="94">
        <v>3956387</v>
      </c>
      <c r="E135" s="111" t="s">
        <v>99</v>
      </c>
      <c r="F135" s="102">
        <v>119600</v>
      </c>
      <c r="G135" s="100">
        <f t="shared" ref="G135" si="185">F135-F134</f>
        <v>7000</v>
      </c>
      <c r="H135" s="194">
        <f t="shared" ref="H135" si="186">F135/H$3</f>
        <v>1.4187425860023725E-3</v>
      </c>
      <c r="I135" s="98">
        <f t="shared" si="179"/>
        <v>5.8168446026097263E-4</v>
      </c>
      <c r="J135" s="104">
        <f t="shared" ref="J135" si="187">I135/3*2</f>
        <v>3.8778964017398173E-4</v>
      </c>
      <c r="L135" s="105"/>
    </row>
    <row r="136" spans="1:12" x14ac:dyDescent="0.3">
      <c r="A136" s="129">
        <v>44440</v>
      </c>
      <c r="B136" s="132">
        <v>76.900000000000006</v>
      </c>
      <c r="C136" s="95">
        <f t="shared" si="181"/>
        <v>13715</v>
      </c>
      <c r="D136" s="94">
        <v>3970102</v>
      </c>
      <c r="E136" s="111" t="s">
        <v>99</v>
      </c>
      <c r="F136" s="102">
        <v>127200</v>
      </c>
      <c r="G136" s="100">
        <f t="shared" ref="G136" si="188">F136-F135</f>
        <v>7600</v>
      </c>
      <c r="H136" s="194">
        <f t="shared" ref="H136" si="189">F136/H$3</f>
        <v>1.5088967971530248E-3</v>
      </c>
      <c r="I136" s="98">
        <f t="shared" si="179"/>
        <v>6.1864768683274015E-4</v>
      </c>
      <c r="J136" s="104">
        <f t="shared" ref="J136" si="190">I136/3*2</f>
        <v>4.1243179122182677E-4</v>
      </c>
      <c r="L136" s="105"/>
    </row>
    <row r="137" spans="1:12" x14ac:dyDescent="0.3">
      <c r="A137" s="129">
        <v>44441</v>
      </c>
      <c r="B137" s="132">
        <v>80.2</v>
      </c>
      <c r="C137" s="95">
        <f t="shared" si="181"/>
        <v>14251</v>
      </c>
      <c r="D137" s="94">
        <v>3984353</v>
      </c>
      <c r="E137" s="111" t="s">
        <v>99</v>
      </c>
      <c r="F137" s="102">
        <v>134400</v>
      </c>
      <c r="G137" s="100">
        <f t="shared" ref="G137" si="191">F137-F136</f>
        <v>7200</v>
      </c>
      <c r="H137" s="194">
        <f t="shared" ref="H137" si="192">F137/H$3</f>
        <v>1.594306049822064E-3</v>
      </c>
      <c r="I137" s="98">
        <f t="shared" si="179"/>
        <v>6.5366548042704623E-4</v>
      </c>
      <c r="J137" s="104">
        <f t="shared" ref="J137" si="193">I137/3*2</f>
        <v>4.3577698695136414E-4</v>
      </c>
      <c r="L137" s="105"/>
    </row>
    <row r="138" spans="1:12" x14ac:dyDescent="0.3">
      <c r="A138" s="129">
        <v>44442</v>
      </c>
      <c r="B138" s="132">
        <v>80.7</v>
      </c>
      <c r="C138" s="95">
        <f t="shared" si="181"/>
        <v>10835</v>
      </c>
      <c r="D138" s="94">
        <v>3995188</v>
      </c>
      <c r="E138" s="111" t="s">
        <v>99</v>
      </c>
      <c r="F138" s="102">
        <v>139200</v>
      </c>
      <c r="G138" s="100">
        <f t="shared" ref="G138" si="194">F138-F137</f>
        <v>4800</v>
      </c>
      <c r="H138" s="194">
        <f t="shared" ref="H138" si="195">F138/H$3</f>
        <v>1.6512455516014236E-3</v>
      </c>
      <c r="I138" s="98">
        <f t="shared" si="179"/>
        <v>6.7701067615658366E-4</v>
      </c>
      <c r="J138" s="104">
        <f t="shared" ref="J138" si="196">I138/3*2</f>
        <v>4.5134045077105579E-4</v>
      </c>
      <c r="L138" s="105"/>
    </row>
    <row r="139" spans="1:12" x14ac:dyDescent="0.3">
      <c r="A139" s="129">
        <v>44443</v>
      </c>
      <c r="B139" s="132">
        <v>83.1</v>
      </c>
      <c r="C139" s="95">
        <f t="shared" si="181"/>
        <v>10453</v>
      </c>
      <c r="D139" s="94">
        <v>4005641</v>
      </c>
      <c r="E139" s="111" t="s">
        <v>99</v>
      </c>
      <c r="F139" s="102">
        <v>144900</v>
      </c>
      <c r="G139" s="100">
        <f t="shared" ref="G139" si="197">F139-F138</f>
        <v>5700</v>
      </c>
      <c r="H139" s="194">
        <f t="shared" ref="H139" si="198">F139/H$3</f>
        <v>1.7188612099644127E-3</v>
      </c>
      <c r="I139" s="98">
        <f t="shared" si="179"/>
        <v>7.0473309608540919E-4</v>
      </c>
      <c r="J139" s="104">
        <f t="shared" ref="J139" si="199">I139/3*2</f>
        <v>4.6982206405693944E-4</v>
      </c>
      <c r="L139" s="105"/>
    </row>
    <row r="140" spans="1:12" x14ac:dyDescent="0.3">
      <c r="A140" s="129">
        <v>44444</v>
      </c>
      <c r="B140" s="132">
        <v>84.3</v>
      </c>
      <c r="C140" s="95">
        <f t="shared" si="181"/>
        <v>4749</v>
      </c>
      <c r="D140" s="94">
        <v>4010390</v>
      </c>
      <c r="E140" s="111" t="s">
        <v>99</v>
      </c>
      <c r="F140" s="102">
        <v>142600</v>
      </c>
      <c r="G140" s="100">
        <f t="shared" ref="G140" si="200">F140-F139</f>
        <v>-2300</v>
      </c>
      <c r="H140" s="194">
        <f t="shared" ref="H140" si="201">F140/H$3</f>
        <v>1.6915776986951364E-3</v>
      </c>
      <c r="I140" s="98">
        <f t="shared" si="179"/>
        <v>6.9354685646500587E-4</v>
      </c>
      <c r="J140" s="104">
        <f t="shared" ref="J140" si="202">I140/3*2</f>
        <v>4.6236457097667056E-4</v>
      </c>
      <c r="L140" s="105"/>
    </row>
    <row r="141" spans="1:12" x14ac:dyDescent="0.3">
      <c r="A141" s="129">
        <v>44445</v>
      </c>
      <c r="B141" s="132">
        <v>83.8</v>
      </c>
      <c r="C141" s="95">
        <f t="shared" si="181"/>
        <v>6726</v>
      </c>
      <c r="D141" s="94">
        <v>4017116</v>
      </c>
      <c r="E141" s="111" t="s">
        <v>99</v>
      </c>
      <c r="F141" s="102">
        <v>140900</v>
      </c>
      <c r="G141" s="100">
        <f t="shared" ref="G141" si="203">F141-F140</f>
        <v>-1700</v>
      </c>
      <c r="H141" s="194">
        <f t="shared" ref="H141" si="204">F141/H$3</f>
        <v>1.67141162514828E-3</v>
      </c>
      <c r="I141" s="98">
        <f t="shared" si="179"/>
        <v>6.8527876631079476E-4</v>
      </c>
      <c r="J141" s="104">
        <f t="shared" ref="J141" si="205">I141/3*2</f>
        <v>4.5685251087386317E-4</v>
      </c>
      <c r="L141" s="105"/>
    </row>
    <row r="142" spans="1:12" x14ac:dyDescent="0.3">
      <c r="A142" s="129">
        <v>44446</v>
      </c>
      <c r="B142" s="132">
        <v>82.7</v>
      </c>
      <c r="C142" s="95">
        <f t="shared" si="181"/>
        <v>13565</v>
      </c>
      <c r="D142" s="94">
        <v>4030681</v>
      </c>
      <c r="E142" s="111" t="s">
        <v>99</v>
      </c>
      <c r="F142" s="102">
        <v>145300</v>
      </c>
      <c r="G142" s="100">
        <f t="shared" ref="G142" si="206">F142-F141</f>
        <v>4400</v>
      </c>
      <c r="H142" s="194">
        <f t="shared" ref="H142" si="207">F142/H$3</f>
        <v>1.7236061684460261E-3</v>
      </c>
      <c r="I142" s="98">
        <f t="shared" si="179"/>
        <v>7.0667852906287063E-4</v>
      </c>
      <c r="J142" s="104">
        <f t="shared" ref="J142" si="208">I142/3*2</f>
        <v>4.7111901937524711E-4</v>
      </c>
      <c r="L142" s="105"/>
    </row>
    <row r="143" spans="1:12" x14ac:dyDescent="0.3">
      <c r="A143" s="129">
        <v>44447</v>
      </c>
      <c r="B143" s="132">
        <v>83.5</v>
      </c>
      <c r="C143" s="95">
        <f t="shared" si="181"/>
        <v>15431</v>
      </c>
      <c r="D143" s="94">
        <v>4046112</v>
      </c>
      <c r="E143" s="111" t="s">
        <v>99</v>
      </c>
      <c r="F143" s="102">
        <f>F144-4300</f>
        <v>152200</v>
      </c>
      <c r="G143" s="100">
        <f t="shared" ref="G143" si="209">F143-F142</f>
        <v>6900</v>
      </c>
      <c r="H143" s="194">
        <f t="shared" ref="H143" si="210">F143/H$3</f>
        <v>1.8054567022538553E-3</v>
      </c>
      <c r="I143" s="98">
        <f t="shared" si="179"/>
        <v>7.4023724792408061E-4</v>
      </c>
      <c r="J143" s="104">
        <f t="shared" ref="J143" si="211">I143/3*2</f>
        <v>4.934914986160537E-4</v>
      </c>
      <c r="L143" s="105"/>
    </row>
    <row r="144" spans="1:12" x14ac:dyDescent="0.3">
      <c r="A144" s="129">
        <v>44448</v>
      </c>
      <c r="B144" s="132">
        <v>83.8</v>
      </c>
      <c r="C144" s="95">
        <f t="shared" si="181"/>
        <v>12969</v>
      </c>
      <c r="D144" s="94">
        <v>4059081</v>
      </c>
      <c r="E144" s="111" t="s">
        <v>99</v>
      </c>
      <c r="F144" s="102">
        <v>156500</v>
      </c>
      <c r="G144" s="100">
        <f t="shared" ref="G144" si="212">F144-F143</f>
        <v>4300</v>
      </c>
      <c r="H144" s="194">
        <f t="shared" ref="H144" si="213">F144/H$3</f>
        <v>1.8564650059311981E-3</v>
      </c>
      <c r="I144" s="98">
        <f t="shared" si="179"/>
        <v>7.6115065243179114E-4</v>
      </c>
      <c r="J144" s="104">
        <f t="shared" ref="J144" si="214">I144/3*2</f>
        <v>5.074337682878608E-4</v>
      </c>
      <c r="L144" s="105"/>
    </row>
    <row r="145" spans="1:12" x14ac:dyDescent="0.3">
      <c r="A145" s="129">
        <v>44449</v>
      </c>
      <c r="B145" s="132">
        <v>82.8</v>
      </c>
      <c r="C145" s="95">
        <f t="shared" si="181"/>
        <v>11214</v>
      </c>
      <c r="D145" s="94">
        <v>4070295</v>
      </c>
      <c r="E145" s="111" t="s">
        <v>99</v>
      </c>
      <c r="F145" s="102">
        <v>159800</v>
      </c>
      <c r="G145" s="100">
        <f t="shared" ref="G145" si="215">F145-F144</f>
        <v>3300</v>
      </c>
      <c r="H145" s="194">
        <f t="shared" ref="H145" si="216">F145/H$3</f>
        <v>1.8956109134045077E-3</v>
      </c>
      <c r="I145" s="98">
        <f t="shared" si="179"/>
        <v>7.7720047449584813E-4</v>
      </c>
      <c r="J145" s="104">
        <f t="shared" ref="J145" si="217">I145/3*2</f>
        <v>5.1813364966389879E-4</v>
      </c>
      <c r="L145" s="105"/>
    </row>
    <row r="146" spans="1:12" x14ac:dyDescent="0.3">
      <c r="A146" s="129">
        <v>44450</v>
      </c>
      <c r="B146" s="132">
        <v>80.2</v>
      </c>
      <c r="C146" s="95">
        <f t="shared" si="181"/>
        <v>7345</v>
      </c>
      <c r="D146" s="94">
        <v>4077640</v>
      </c>
      <c r="E146" s="111" t="s">
        <v>99</v>
      </c>
      <c r="F146" s="102">
        <v>161600</v>
      </c>
      <c r="G146" s="100">
        <f t="shared" ref="G146" si="218">F146-F145</f>
        <v>1800</v>
      </c>
      <c r="H146" s="194">
        <f t="shared" ref="H146" si="219">F146/H$3</f>
        <v>1.9169632265717675E-3</v>
      </c>
      <c r="I146" s="98">
        <f t="shared" si="179"/>
        <v>7.8595492289442457E-4</v>
      </c>
      <c r="J146" s="104">
        <f t="shared" ref="J146" si="220">I146/3*2</f>
        <v>5.2396994859628301E-4</v>
      </c>
      <c r="L146" s="105"/>
    </row>
    <row r="147" spans="1:12" x14ac:dyDescent="0.3">
      <c r="A147" s="129">
        <v>44451</v>
      </c>
      <c r="B147" s="132">
        <v>81.900000000000006</v>
      </c>
      <c r="C147" s="95">
        <f t="shared" si="181"/>
        <v>5511</v>
      </c>
      <c r="D147" s="94">
        <v>4083151</v>
      </c>
      <c r="E147" s="111" t="s">
        <v>99</v>
      </c>
      <c r="F147" s="102">
        <v>158800</v>
      </c>
      <c r="G147" s="100">
        <f t="shared" ref="G147" si="221">F147-F146</f>
        <v>-2800</v>
      </c>
      <c r="H147" s="194">
        <f t="shared" ref="H147" si="222">F147/H$3</f>
        <v>1.8837485172004745E-3</v>
      </c>
      <c r="I147" s="98">
        <f t="shared" si="179"/>
        <v>7.7233689205219447E-4</v>
      </c>
      <c r="J147" s="104">
        <f t="shared" ref="J147" si="223">I147/3*2</f>
        <v>5.1489126136812968E-4</v>
      </c>
      <c r="L147" s="105"/>
    </row>
    <row r="148" spans="1:12" x14ac:dyDescent="0.3">
      <c r="A148" s="129">
        <v>44452</v>
      </c>
      <c r="B148" s="132">
        <v>81.099999999999994</v>
      </c>
      <c r="C148" s="95">
        <f t="shared" si="181"/>
        <v>6325</v>
      </c>
      <c r="D148" s="94">
        <v>4089476</v>
      </c>
      <c r="E148" s="111" t="s">
        <v>99</v>
      </c>
      <c r="F148" s="102">
        <v>155000</v>
      </c>
      <c r="G148" s="100">
        <f t="shared" ref="G148" si="224">F148-F147</f>
        <v>-3800</v>
      </c>
      <c r="H148" s="194">
        <f t="shared" ref="H148" si="225">F148/H$3</f>
        <v>1.8386714116251483E-3</v>
      </c>
      <c r="I148" s="98">
        <f t="shared" si="179"/>
        <v>7.5385527876631071E-4</v>
      </c>
      <c r="J148" s="104">
        <f t="shared" ref="J148" si="226">I148/3*2</f>
        <v>5.0257018584420714E-4</v>
      </c>
      <c r="L148" s="105"/>
    </row>
    <row r="149" spans="1:12" x14ac:dyDescent="0.3">
      <c r="A149" s="129">
        <v>44453</v>
      </c>
      <c r="B149" s="132">
        <v>77.900000000000006</v>
      </c>
      <c r="C149" s="95">
        <f t="shared" si="181"/>
        <v>12466</v>
      </c>
      <c r="D149" s="94">
        <v>4101942</v>
      </c>
      <c r="E149" s="111" t="s">
        <v>99</v>
      </c>
      <c r="F149" s="102">
        <v>156200</v>
      </c>
      <c r="G149" s="100">
        <f t="shared" ref="G149" si="227">F149-F148</f>
        <v>1200</v>
      </c>
      <c r="H149" s="194">
        <f t="shared" ref="H149" si="228">F149/H$3</f>
        <v>1.8529062870699881E-3</v>
      </c>
      <c r="I149" s="98">
        <f t="shared" si="179"/>
        <v>7.5969157769869503E-4</v>
      </c>
      <c r="J149" s="104">
        <f t="shared" ref="J149" si="229">I149/3*2</f>
        <v>5.0646105179913002E-4</v>
      </c>
      <c r="L149" s="105"/>
    </row>
    <row r="150" spans="1:12" x14ac:dyDescent="0.3">
      <c r="A150" s="129">
        <v>44454</v>
      </c>
      <c r="B150" s="132">
        <v>76.3</v>
      </c>
      <c r="C150" s="95">
        <f t="shared" si="181"/>
        <v>12914</v>
      </c>
      <c r="D150" s="94">
        <v>4114856</v>
      </c>
      <c r="E150" s="111" t="s">
        <v>99</v>
      </c>
      <c r="F150" s="102">
        <v>159000</v>
      </c>
      <c r="G150" s="100">
        <f t="shared" ref="G150" si="230">F150-F149</f>
        <v>2800</v>
      </c>
      <c r="H150" s="194">
        <f t="shared" ref="H150" si="231">F150/H$3</f>
        <v>1.8861209964412811E-3</v>
      </c>
      <c r="I150" s="98">
        <f t="shared" si="179"/>
        <v>7.7330960854092524E-4</v>
      </c>
      <c r="J150" s="104">
        <f t="shared" ref="J150" si="232">I150/3*2</f>
        <v>5.1553973902728346E-4</v>
      </c>
      <c r="L150" s="105"/>
    </row>
    <row r="151" spans="1:12" x14ac:dyDescent="0.3">
      <c r="A151" s="129">
        <v>44455</v>
      </c>
      <c r="B151" s="132">
        <v>74.7</v>
      </c>
      <c r="C151" s="95">
        <f t="shared" si="181"/>
        <v>11022</v>
      </c>
      <c r="D151" s="94">
        <v>4125878</v>
      </c>
      <c r="E151" s="111" t="s">
        <v>99</v>
      </c>
      <c r="F151" s="102">
        <v>159400</v>
      </c>
      <c r="G151" s="100">
        <f t="shared" ref="G151" si="233">F151-F150</f>
        <v>400</v>
      </c>
      <c r="H151" s="194">
        <f t="shared" ref="H151" si="234">F151/H$3</f>
        <v>1.8908659549228945E-3</v>
      </c>
      <c r="I151" s="98">
        <f t="shared" si="179"/>
        <v>7.7525504151838669E-4</v>
      </c>
      <c r="J151" s="104">
        <f t="shared" ref="J151" si="235">I151/3*2</f>
        <v>5.1683669434559112E-4</v>
      </c>
      <c r="L151" s="105"/>
    </row>
    <row r="152" spans="1:12" x14ac:dyDescent="0.3">
      <c r="A152" s="129">
        <v>44456</v>
      </c>
      <c r="B152" s="132">
        <v>72</v>
      </c>
      <c r="C152" s="95">
        <f t="shared" si="181"/>
        <v>8901</v>
      </c>
      <c r="D152" s="94">
        <v>4134779</v>
      </c>
      <c r="E152" s="111" t="s">
        <v>99</v>
      </c>
      <c r="F152" s="102">
        <v>159200</v>
      </c>
      <c r="G152" s="100">
        <f t="shared" ref="G152" si="236">F152-F151</f>
        <v>-200</v>
      </c>
      <c r="H152" s="194">
        <f t="shared" ref="H152" si="237">F152/H$3</f>
        <v>1.8884934756820879E-3</v>
      </c>
      <c r="I152" s="98">
        <f t="shared" si="179"/>
        <v>7.7428232502965602E-4</v>
      </c>
      <c r="J152" s="104">
        <f t="shared" ref="J152" si="238">I152/3*2</f>
        <v>5.1618821668643735E-4</v>
      </c>
      <c r="L152" s="105"/>
    </row>
    <row r="153" spans="1:12" x14ac:dyDescent="0.3">
      <c r="A153" s="129">
        <v>44457</v>
      </c>
      <c r="B153" s="132">
        <v>70.5</v>
      </c>
      <c r="C153" s="95">
        <f t="shared" si="181"/>
        <v>7337</v>
      </c>
      <c r="D153" s="94">
        <v>4142116</v>
      </c>
      <c r="E153" s="111" t="s">
        <v>99</v>
      </c>
      <c r="F153" s="102">
        <v>160200</v>
      </c>
      <c r="G153" s="100">
        <f t="shared" ref="G153" si="239">F153-F152</f>
        <v>1000</v>
      </c>
      <c r="H153" s="194">
        <f t="shared" ref="H153" si="240">F153/H$3</f>
        <v>1.9003558718861211E-3</v>
      </c>
      <c r="I153" s="98">
        <f t="shared" si="179"/>
        <v>7.7914590747330957E-4</v>
      </c>
      <c r="J153" s="104">
        <f t="shared" ref="J153" si="241">I153/3*2</f>
        <v>5.1943060498220635E-4</v>
      </c>
      <c r="L153" s="105"/>
    </row>
    <row r="154" spans="1:12" x14ac:dyDescent="0.3">
      <c r="A154" s="129">
        <v>44458</v>
      </c>
      <c r="B154" s="132">
        <v>71</v>
      </c>
      <c r="C154" s="95">
        <f t="shared" si="181"/>
        <v>3736</v>
      </c>
      <c r="D154" s="94">
        <v>4145852</v>
      </c>
      <c r="E154" s="111" t="s">
        <v>88</v>
      </c>
      <c r="F154" s="102">
        <v>155100</v>
      </c>
      <c r="G154" s="100">
        <f t="shared" ref="G154" si="242">F154-F153</f>
        <v>-5100</v>
      </c>
      <c r="H154" s="194">
        <f t="shared" ref="H154" si="243">F154/H$3</f>
        <v>1.8398576512455517E-3</v>
      </c>
      <c r="I154" s="98">
        <f t="shared" si="179"/>
        <v>7.5434163701067615E-4</v>
      </c>
      <c r="J154" s="104">
        <f t="shared" ref="J154" si="244">I154/3*2</f>
        <v>5.0289442467378413E-4</v>
      </c>
      <c r="L154" s="105"/>
    </row>
    <row r="155" spans="1:12" x14ac:dyDescent="0.3">
      <c r="A155" s="129">
        <v>44459</v>
      </c>
      <c r="B155" s="132">
        <v>68.5</v>
      </c>
      <c r="C155" s="95">
        <f t="shared" si="181"/>
        <v>4664</v>
      </c>
      <c r="D155" s="94">
        <v>4150516</v>
      </c>
      <c r="E155" s="111" t="s">
        <v>88</v>
      </c>
      <c r="F155" s="102">
        <v>148200</v>
      </c>
      <c r="G155" s="100">
        <f t="shared" ref="G155" si="245">F155-F154</f>
        <v>-6900</v>
      </c>
      <c r="H155" s="194">
        <f t="shared" ref="H155" si="246">F155/H$3</f>
        <v>1.7580071174377223E-3</v>
      </c>
      <c r="I155" s="98">
        <f t="shared" si="179"/>
        <v>7.2078291814946607E-4</v>
      </c>
      <c r="J155" s="104">
        <f t="shared" ref="J155" si="247">I155/3*2</f>
        <v>4.8052194543297738E-4</v>
      </c>
      <c r="L155" s="105"/>
    </row>
    <row r="156" spans="1:12" x14ac:dyDescent="0.3">
      <c r="A156" s="129">
        <v>44460</v>
      </c>
      <c r="B156" s="132">
        <v>65</v>
      </c>
      <c r="C156" s="95">
        <f t="shared" si="181"/>
        <v>10454</v>
      </c>
      <c r="D156" s="94">
        <v>4160970</v>
      </c>
      <c r="E156" s="111" t="s">
        <v>88</v>
      </c>
      <c r="F156" s="102">
        <v>146400</v>
      </c>
      <c r="G156" s="100">
        <f t="shared" ref="G156" si="248">F156-F155</f>
        <v>-1800</v>
      </c>
      <c r="H156" s="194">
        <f t="shared" ref="H156" si="249">F156/H$3</f>
        <v>1.7366548042704625E-3</v>
      </c>
      <c r="I156" s="98">
        <f t="shared" si="179"/>
        <v>7.1202846975088963E-4</v>
      </c>
      <c r="J156" s="104">
        <f t="shared" ref="J156" si="250">I156/3*2</f>
        <v>4.746856465005931E-4</v>
      </c>
      <c r="L156" s="105"/>
    </row>
    <row r="157" spans="1:12" x14ac:dyDescent="0.3">
      <c r="A157" s="129">
        <v>44461</v>
      </c>
      <c r="B157" s="132">
        <v>63.1</v>
      </c>
      <c r="C157" s="95">
        <f t="shared" si="181"/>
        <v>10696</v>
      </c>
      <c r="D157" s="94">
        <v>4171666</v>
      </c>
      <c r="E157" s="111" t="s">
        <v>88</v>
      </c>
      <c r="F157" s="102">
        <v>145800</v>
      </c>
      <c r="G157" s="100">
        <f t="shared" ref="G157" si="251">F157-F156</f>
        <v>-600</v>
      </c>
      <c r="H157" s="194">
        <f t="shared" ref="H157" si="252">F157/H$3</f>
        <v>1.7295373665480427E-3</v>
      </c>
      <c r="I157" s="98">
        <f t="shared" si="179"/>
        <v>7.0911032028469752E-4</v>
      </c>
      <c r="J157" s="104">
        <f t="shared" ref="J157" si="253">I157/3*2</f>
        <v>4.7274021352313166E-4</v>
      </c>
      <c r="L157" s="105"/>
    </row>
    <row r="158" spans="1:12" x14ac:dyDescent="0.3">
      <c r="A158" s="129">
        <v>44462</v>
      </c>
      <c r="B158" s="132">
        <v>62.5</v>
      </c>
      <c r="C158" s="95">
        <f t="shared" si="181"/>
        <v>9727</v>
      </c>
      <c r="D158" s="94">
        <v>4181393</v>
      </c>
      <c r="E158" s="111" t="s">
        <v>88</v>
      </c>
      <c r="F158" s="102">
        <v>144900</v>
      </c>
      <c r="G158" s="100">
        <f t="shared" ref="G158" si="254">F158-F157</f>
        <v>-900</v>
      </c>
      <c r="H158" s="194">
        <f t="shared" ref="H158" si="255">F158/H$3</f>
        <v>1.7188612099644127E-3</v>
      </c>
      <c r="I158" s="98">
        <f t="shared" si="179"/>
        <v>7.0473309608540919E-4</v>
      </c>
      <c r="J158" s="104">
        <f t="shared" ref="J158" si="256">I158/3*2</f>
        <v>4.6982206405693944E-4</v>
      </c>
      <c r="L158" s="105"/>
    </row>
    <row r="159" spans="1:12" x14ac:dyDescent="0.3">
      <c r="A159" s="129">
        <v>44463</v>
      </c>
      <c r="B159" s="132">
        <v>60.6</v>
      </c>
      <c r="C159" s="95">
        <f t="shared" si="181"/>
        <v>7211</v>
      </c>
      <c r="D159" s="94">
        <v>4188604</v>
      </c>
      <c r="E159" s="111" t="s">
        <v>88</v>
      </c>
      <c r="F159" s="102">
        <v>143200</v>
      </c>
      <c r="G159" s="100">
        <f t="shared" ref="G159" si="257">F159-F158</f>
        <v>-1700</v>
      </c>
      <c r="H159" s="194">
        <f t="shared" ref="H159" si="258">F159/H$3</f>
        <v>1.6986951364175564E-3</v>
      </c>
      <c r="I159" s="98">
        <f t="shared" si="179"/>
        <v>6.9646500593119809E-4</v>
      </c>
      <c r="J159" s="104">
        <f t="shared" ref="J159" si="259">I159/3*2</f>
        <v>4.6431000395413206E-4</v>
      </c>
      <c r="L159" s="105"/>
    </row>
    <row r="160" spans="1:12" x14ac:dyDescent="0.3">
      <c r="A160" s="129">
        <v>44464</v>
      </c>
      <c r="B160" s="132">
        <v>61.4</v>
      </c>
      <c r="C160" s="95">
        <f t="shared" si="181"/>
        <v>7774</v>
      </c>
      <c r="D160" s="94">
        <v>4196378</v>
      </c>
      <c r="E160" s="111" t="s">
        <v>88</v>
      </c>
      <c r="F160" s="102">
        <v>145000</v>
      </c>
      <c r="G160" s="100">
        <f t="shared" ref="G160" si="260">F160-F159</f>
        <v>1800</v>
      </c>
      <c r="H160" s="194">
        <f t="shared" ref="H160" si="261">F160/H$3</f>
        <v>1.7200474495848161E-3</v>
      </c>
      <c r="I160" s="98">
        <f t="shared" si="179"/>
        <v>7.0521945432977452E-4</v>
      </c>
      <c r="J160" s="104">
        <f t="shared" ref="J160" si="262">I160/3*2</f>
        <v>4.7014630288651633E-4</v>
      </c>
      <c r="L160" s="105"/>
    </row>
    <row r="161" spans="1:12" x14ac:dyDescent="0.3">
      <c r="A161" s="129">
        <v>44465</v>
      </c>
      <c r="B161" s="132">
        <v>61.7</v>
      </c>
      <c r="C161" s="95">
        <f t="shared" si="181"/>
        <v>3022</v>
      </c>
      <c r="D161" s="94">
        <v>4199400</v>
      </c>
      <c r="E161" s="111" t="s">
        <v>88</v>
      </c>
      <c r="F161" s="102">
        <v>139300</v>
      </c>
      <c r="G161" s="100">
        <f t="shared" ref="G161" si="263">F161-F160</f>
        <v>-5700</v>
      </c>
      <c r="H161" s="194">
        <f t="shared" ref="H161" si="264">F161/H$3</f>
        <v>1.6524317912218268E-3</v>
      </c>
      <c r="I161" s="98">
        <f t="shared" si="179"/>
        <v>6.7749703440094888E-4</v>
      </c>
      <c r="J161" s="104">
        <f t="shared" ref="J161" si="265">I161/3*2</f>
        <v>4.5166468960063257E-4</v>
      </c>
      <c r="L161" s="105"/>
    </row>
    <row r="162" spans="1:12" x14ac:dyDescent="0.3">
      <c r="A162" s="129">
        <v>44466</v>
      </c>
      <c r="B162" s="132">
        <v>60.3</v>
      </c>
      <c r="C162" s="95">
        <f t="shared" si="181"/>
        <v>4171</v>
      </c>
      <c r="D162" s="94">
        <v>4203571</v>
      </c>
      <c r="E162" s="111" t="s">
        <v>88</v>
      </c>
      <c r="F162" s="102">
        <v>131900</v>
      </c>
      <c r="G162" s="100">
        <f t="shared" ref="G162" si="266">F162-F161</f>
        <v>-7400</v>
      </c>
      <c r="H162" s="194">
        <f t="shared" ref="H162" si="267">F162/H$3</f>
        <v>1.564650059311981E-3</v>
      </c>
      <c r="I162" s="98">
        <f t="shared" si="179"/>
        <v>6.4150652431791213E-4</v>
      </c>
      <c r="J162" s="104">
        <f t="shared" ref="J162" si="268">I162/3*2</f>
        <v>4.2767101621194142E-4</v>
      </c>
      <c r="L162" s="105"/>
    </row>
    <row r="163" spans="1:12" x14ac:dyDescent="0.3">
      <c r="A163" s="129">
        <v>44467</v>
      </c>
      <c r="B163" s="132">
        <v>61</v>
      </c>
      <c r="C163" s="95">
        <f t="shared" si="181"/>
        <v>11780</v>
      </c>
      <c r="D163" s="94">
        <v>4215351</v>
      </c>
      <c r="E163" s="111" t="s">
        <v>88</v>
      </c>
      <c r="F163" s="102">
        <v>132100</v>
      </c>
      <c r="G163" s="100">
        <f t="shared" ref="G163" si="269">F163-F162</f>
        <v>200</v>
      </c>
      <c r="H163" s="194">
        <f t="shared" ref="H163" si="270">F163/H$3</f>
        <v>1.5670225385527876E-3</v>
      </c>
      <c r="I163" s="98">
        <f t="shared" si="179"/>
        <v>6.4247924080664291E-4</v>
      </c>
      <c r="J163" s="104">
        <f t="shared" ref="J163" si="271">I163/3*2</f>
        <v>4.2831949387109525E-4</v>
      </c>
      <c r="L163" s="105"/>
    </row>
    <row r="164" spans="1:12" x14ac:dyDescent="0.3">
      <c r="A164" s="129">
        <v>44468</v>
      </c>
      <c r="B164" s="132">
        <v>63</v>
      </c>
      <c r="C164" s="95">
        <f t="shared" si="181"/>
        <v>12150</v>
      </c>
      <c r="D164" s="94">
        <v>4227501</v>
      </c>
      <c r="E164" s="111" t="s">
        <v>88</v>
      </c>
      <c r="F164" s="102">
        <v>133700</v>
      </c>
      <c r="G164" s="100">
        <f t="shared" ref="G164" si="272">F164-F163</f>
        <v>1600</v>
      </c>
      <c r="H164" s="194">
        <f t="shared" ref="H164" si="273">F164/H$3</f>
        <v>1.5860023724792408E-3</v>
      </c>
      <c r="I164" s="98">
        <f t="shared" si="179"/>
        <v>6.5026097271648868E-4</v>
      </c>
      <c r="J164" s="104">
        <f t="shared" ref="J164" si="274">I164/3*2</f>
        <v>4.3350731514432581E-4</v>
      </c>
      <c r="L164" s="105"/>
    </row>
    <row r="165" spans="1:12" x14ac:dyDescent="0.3">
      <c r="A165" s="129">
        <v>44469</v>
      </c>
      <c r="B165" s="132">
        <v>64.3</v>
      </c>
      <c r="C165" s="95">
        <f t="shared" si="181"/>
        <v>10118</v>
      </c>
      <c r="D165" s="94">
        <v>4237619</v>
      </c>
      <c r="E165" s="111" t="s">
        <v>88</v>
      </c>
      <c r="F165" s="102">
        <v>133800</v>
      </c>
      <c r="G165" s="100">
        <f t="shared" ref="G165" si="275">F165-F164</f>
        <v>100</v>
      </c>
      <c r="H165" s="194">
        <f t="shared" ref="H165" si="276">F165/H$3</f>
        <v>1.5871886120996442E-3</v>
      </c>
      <c r="I165" s="98">
        <f t="shared" si="179"/>
        <v>6.5074733096085412E-4</v>
      </c>
      <c r="J165" s="104">
        <f t="shared" ref="J165" si="277">I165/3*2</f>
        <v>4.3383155397390275E-4</v>
      </c>
      <c r="L165" s="105"/>
    </row>
    <row r="166" spans="1:12" x14ac:dyDescent="0.3">
      <c r="A166" s="129">
        <v>44470</v>
      </c>
      <c r="B166" s="132">
        <v>64.400000000000006</v>
      </c>
      <c r="C166" s="95">
        <f t="shared" si="181"/>
        <v>8517</v>
      </c>
      <c r="D166" s="94">
        <v>4246136</v>
      </c>
      <c r="E166" s="111" t="s">
        <v>88</v>
      </c>
      <c r="F166" s="102">
        <v>133900</v>
      </c>
      <c r="G166" s="100">
        <f t="shared" ref="G166" si="278">F166-F165</f>
        <v>100</v>
      </c>
      <c r="H166" s="194">
        <f t="shared" ref="H166" si="279">F166/H$3</f>
        <v>1.5883748517200474E-3</v>
      </c>
      <c r="I166" s="98">
        <f t="shared" si="179"/>
        <v>6.5123368920521935E-4</v>
      </c>
      <c r="J166" s="104">
        <f t="shared" ref="J166" si="280">I166/3*2</f>
        <v>4.3415579280347958E-4</v>
      </c>
      <c r="L166" s="105"/>
    </row>
    <row r="167" spans="1:12" x14ac:dyDescent="0.3">
      <c r="A167" s="129">
        <v>44471</v>
      </c>
      <c r="B167" s="132">
        <v>65.2</v>
      </c>
      <c r="C167" s="95">
        <f t="shared" si="181"/>
        <v>6164</v>
      </c>
      <c r="D167" s="94">
        <v>4252300</v>
      </c>
      <c r="E167" s="111" t="s">
        <v>88</v>
      </c>
      <c r="F167" s="102">
        <v>134200</v>
      </c>
      <c r="G167" s="100">
        <f t="shared" ref="G167" si="281">F167-F166</f>
        <v>300</v>
      </c>
      <c r="H167" s="194">
        <f t="shared" ref="H167" si="282">F167/H$3</f>
        <v>1.5919335705812574E-3</v>
      </c>
      <c r="I167" s="98">
        <f t="shared" si="179"/>
        <v>6.5269276393831546E-4</v>
      </c>
      <c r="J167" s="104">
        <f t="shared" ref="J167" si="283">I167/3*2</f>
        <v>4.351285092922103E-4</v>
      </c>
      <c r="L167" s="105"/>
    </row>
    <row r="168" spans="1:12" x14ac:dyDescent="0.3">
      <c r="A168" s="129">
        <v>44472</v>
      </c>
      <c r="B168" s="132">
        <v>64.7</v>
      </c>
      <c r="C168" s="95">
        <f t="shared" si="181"/>
        <v>3088</v>
      </c>
      <c r="D168" s="94">
        <v>4255388</v>
      </c>
      <c r="E168" s="111" t="s">
        <v>88</v>
      </c>
      <c r="F168" s="102">
        <v>129200</v>
      </c>
      <c r="G168" s="100">
        <f t="shared" ref="G168" si="284">F168-F167</f>
        <v>-5000</v>
      </c>
      <c r="H168" s="194">
        <f t="shared" ref="H168" si="285">F168/H$3</f>
        <v>1.5326215895610914E-3</v>
      </c>
      <c r="I168" s="98">
        <f t="shared" si="179"/>
        <v>6.2837485172004747E-4</v>
      </c>
      <c r="J168" s="104">
        <f t="shared" ref="J168" si="286">I168/3*2</f>
        <v>4.1891656781336498E-4</v>
      </c>
      <c r="L168" s="105"/>
    </row>
    <row r="169" spans="1:12" x14ac:dyDescent="0.3">
      <c r="A169" s="129">
        <v>44473</v>
      </c>
      <c r="B169" s="132">
        <v>63.6</v>
      </c>
      <c r="C169" s="95">
        <f t="shared" si="181"/>
        <v>4799</v>
      </c>
      <c r="D169" s="94">
        <v>4260187</v>
      </c>
      <c r="E169" s="111" t="s">
        <v>88</v>
      </c>
      <c r="F169" s="102">
        <v>122900</v>
      </c>
      <c r="G169" s="100">
        <f t="shared" ref="G169" si="287">F169-F168</f>
        <v>-6300</v>
      </c>
      <c r="H169" s="194">
        <f t="shared" ref="H169" si="288">F169/H$3</f>
        <v>1.457888493475682E-3</v>
      </c>
      <c r="I169" s="98">
        <f t="shared" si="179"/>
        <v>5.9773428232502961E-4</v>
      </c>
      <c r="J169" s="104">
        <f t="shared" ref="J169" si="289">I169/3*2</f>
        <v>3.9848952155001972E-4</v>
      </c>
      <c r="L169" s="105"/>
    </row>
    <row r="170" spans="1:12" x14ac:dyDescent="0.3">
      <c r="A170" s="129">
        <v>44474</v>
      </c>
      <c r="B170" s="132">
        <v>62.3</v>
      </c>
      <c r="C170" s="95">
        <f t="shared" si="181"/>
        <v>11547</v>
      </c>
      <c r="D170" s="94">
        <v>4271734</v>
      </c>
      <c r="E170" s="111" t="s">
        <v>88</v>
      </c>
      <c r="F170" s="102">
        <v>123200</v>
      </c>
      <c r="G170" s="100">
        <f t="shared" ref="G170" si="290">F170-F169</f>
        <v>300</v>
      </c>
      <c r="H170" s="194">
        <f t="shared" ref="H170" si="291">F170/H$3</f>
        <v>1.461447212336892E-3</v>
      </c>
      <c r="I170" s="98">
        <f t="shared" si="179"/>
        <v>5.9919335705812572E-4</v>
      </c>
      <c r="J170" s="104">
        <f t="shared" ref="J170" si="292">I170/3*2</f>
        <v>3.994622380387505E-4</v>
      </c>
      <c r="L170" s="105"/>
    </row>
    <row r="171" spans="1:12" x14ac:dyDescent="0.3">
      <c r="A171" s="129">
        <v>44475</v>
      </c>
      <c r="B171" s="132">
        <v>62.6</v>
      </c>
      <c r="C171" s="95">
        <f t="shared" si="181"/>
        <v>11644</v>
      </c>
      <c r="D171" s="94">
        <v>4283378</v>
      </c>
      <c r="E171" s="111" t="s">
        <v>88</v>
      </c>
      <c r="F171" s="102">
        <v>124700</v>
      </c>
      <c r="G171" s="100">
        <f t="shared" ref="G171" si="293">F171-F170</f>
        <v>1500</v>
      </c>
      <c r="H171" s="194">
        <f t="shared" ref="H171" si="294">F171/H$3</f>
        <v>1.4792408066429418E-3</v>
      </c>
      <c r="I171" s="98">
        <f t="shared" si="179"/>
        <v>6.0648873072360616E-4</v>
      </c>
      <c r="J171" s="104">
        <f t="shared" ref="J171" si="295">I171/3*2</f>
        <v>4.0432582048240411E-4</v>
      </c>
      <c r="L171" s="105"/>
    </row>
    <row r="172" spans="1:12" x14ac:dyDescent="0.3">
      <c r="A172" s="129">
        <v>44476</v>
      </c>
      <c r="B172" s="132">
        <v>63.8</v>
      </c>
      <c r="C172" s="95">
        <f t="shared" si="181"/>
        <v>10429</v>
      </c>
      <c r="D172" s="94">
        <v>4293807</v>
      </c>
      <c r="E172" s="111" t="s">
        <v>88</v>
      </c>
      <c r="F172" s="102">
        <v>125400</v>
      </c>
      <c r="G172" s="100">
        <f t="shared" ref="G172" si="296">F172-F171</f>
        <v>700</v>
      </c>
      <c r="H172" s="194">
        <f t="shared" ref="H172" si="297">F172/H$3</f>
        <v>1.487544483985765E-3</v>
      </c>
      <c r="I172" s="98">
        <f t="shared" si="179"/>
        <v>6.098932384341636E-4</v>
      </c>
      <c r="J172" s="104">
        <f t="shared" ref="J172" si="298">I172/3*2</f>
        <v>4.0659549228944238E-4</v>
      </c>
      <c r="L172" s="105"/>
    </row>
    <row r="173" spans="1:12" x14ac:dyDescent="0.3">
      <c r="A173" s="129">
        <v>44477</v>
      </c>
      <c r="B173" s="132">
        <v>64.400000000000006</v>
      </c>
      <c r="C173" s="95">
        <f t="shared" si="181"/>
        <v>8854</v>
      </c>
      <c r="D173" s="94">
        <v>4302661</v>
      </c>
      <c r="E173" s="111" t="s">
        <v>88</v>
      </c>
      <c r="F173" s="102">
        <v>126400</v>
      </c>
      <c r="G173" s="100">
        <f t="shared" ref="G173" si="299">F173-F172</f>
        <v>1000</v>
      </c>
      <c r="H173" s="194">
        <f t="shared" ref="H173" si="300">F173/H$3</f>
        <v>1.4994068801897984E-3</v>
      </c>
      <c r="I173" s="98">
        <f t="shared" si="179"/>
        <v>6.1475682087781737E-4</v>
      </c>
      <c r="J173" s="104">
        <f t="shared" ref="J173" si="301">I173/3*2</f>
        <v>4.098378805852116E-4</v>
      </c>
      <c r="L173" s="105"/>
    </row>
    <row r="174" spans="1:12" x14ac:dyDescent="0.3">
      <c r="A174" s="129">
        <v>44478</v>
      </c>
      <c r="B174" s="132">
        <v>66.099999999999994</v>
      </c>
      <c r="C174" s="95">
        <f t="shared" si="181"/>
        <v>7612</v>
      </c>
      <c r="D174" s="94">
        <v>4310273</v>
      </c>
      <c r="E174" s="111" t="s">
        <v>88</v>
      </c>
      <c r="F174" s="102">
        <v>128400</v>
      </c>
      <c r="G174" s="100">
        <f t="shared" ref="G174" si="302">F174-F173</f>
        <v>2000</v>
      </c>
      <c r="H174" s="194">
        <f t="shared" ref="H174" si="303">F174/H$3</f>
        <v>1.5231316725978648E-3</v>
      </c>
      <c r="I174" s="98">
        <f t="shared" si="179"/>
        <v>6.2448398576512459E-4</v>
      </c>
      <c r="J174" s="104">
        <f t="shared" ref="J174" si="304">I174/3*2</f>
        <v>4.1632265717674971E-4</v>
      </c>
      <c r="L174" s="105"/>
    </row>
    <row r="175" spans="1:12" x14ac:dyDescent="0.3">
      <c r="A175" s="129">
        <v>44479</v>
      </c>
      <c r="B175" s="132" t="s">
        <v>109</v>
      </c>
      <c r="C175" s="95">
        <f t="shared" si="181"/>
        <v>3111</v>
      </c>
      <c r="D175" s="94">
        <v>4313384</v>
      </c>
      <c r="E175" s="111" t="s">
        <v>88</v>
      </c>
      <c r="F175" s="102">
        <v>123300</v>
      </c>
      <c r="G175" s="100">
        <f t="shared" ref="G175" si="305">F175-F174</f>
        <v>-5100</v>
      </c>
      <c r="H175" s="194">
        <f t="shared" ref="H175" si="306">F175/H$3</f>
        <v>1.4626334519572954E-3</v>
      </c>
      <c r="I175" s="98">
        <f t="shared" si="179"/>
        <v>5.9967971530249106E-4</v>
      </c>
      <c r="J175" s="104">
        <f t="shared" ref="J175" si="307">I175/3*2</f>
        <v>3.9978647686832739E-4</v>
      </c>
      <c r="L175" s="105"/>
    </row>
    <row r="176" spans="1:12" x14ac:dyDescent="0.3">
      <c r="A176" s="129">
        <v>44480</v>
      </c>
      <c r="B176" s="132">
        <v>65.8</v>
      </c>
      <c r="C176" s="95">
        <f t="shared" si="181"/>
        <v>4971</v>
      </c>
      <c r="D176" s="94">
        <v>4318355</v>
      </c>
      <c r="E176" s="111" t="s">
        <v>88</v>
      </c>
      <c r="F176" s="102">
        <v>117700</v>
      </c>
      <c r="G176" s="100">
        <f t="shared" ref="G176" si="308">F176-F175</f>
        <v>-5600</v>
      </c>
      <c r="H176" s="194">
        <f t="shared" ref="H176" si="309">F176/H$3</f>
        <v>1.3962040332147095E-3</v>
      </c>
      <c r="I176" s="98">
        <f t="shared" si="179"/>
        <v>5.7244365361803086E-4</v>
      </c>
      <c r="J176" s="104">
        <f t="shared" ref="J176" si="310">I176/3*2</f>
        <v>3.8162910241202057E-4</v>
      </c>
      <c r="L176" s="105"/>
    </row>
    <row r="177" spans="1:12" x14ac:dyDescent="0.3">
      <c r="A177" s="129">
        <v>44481</v>
      </c>
      <c r="B177" s="132">
        <v>65.400000000000006</v>
      </c>
      <c r="C177" s="95">
        <f t="shared" si="181"/>
        <v>11903</v>
      </c>
      <c r="D177" s="94">
        <v>4330258</v>
      </c>
      <c r="E177" s="111" t="s">
        <v>88</v>
      </c>
      <c r="F177" s="102">
        <v>119500</v>
      </c>
      <c r="G177" s="100">
        <f t="shared" ref="G177" si="311">F177-F176</f>
        <v>1800</v>
      </c>
      <c r="H177" s="194">
        <f t="shared" ref="H177" si="312">F177/H$3</f>
        <v>1.4175563463819691E-3</v>
      </c>
      <c r="I177" s="98">
        <f t="shared" si="179"/>
        <v>5.8119810201660729E-4</v>
      </c>
      <c r="J177" s="104">
        <f t="shared" ref="J177" si="313">I177/3*2</f>
        <v>3.8746540134440484E-4</v>
      </c>
      <c r="L177" s="105"/>
    </row>
    <row r="178" spans="1:12" x14ac:dyDescent="0.3">
      <c r="A178" s="129">
        <v>44482</v>
      </c>
      <c r="B178" s="132">
        <v>67</v>
      </c>
      <c r="C178" s="95">
        <f t="shared" si="181"/>
        <v>12382</v>
      </c>
      <c r="D178" s="94">
        <v>4342640</v>
      </c>
      <c r="E178" s="111" t="s">
        <v>99</v>
      </c>
      <c r="F178" s="102">
        <v>123100</v>
      </c>
      <c r="G178" s="100">
        <f t="shared" ref="G178" si="314">F178-F177</f>
        <v>3600</v>
      </c>
      <c r="H178" s="194">
        <f t="shared" ref="H178" si="315">F178/H$3</f>
        <v>1.4602609727164886E-3</v>
      </c>
      <c r="I178" s="98">
        <f t="shared" si="179"/>
        <v>5.9870699881376028E-4</v>
      </c>
      <c r="J178" s="104">
        <f t="shared" ref="J178" si="316">I178/3*2</f>
        <v>3.991379992091735E-4</v>
      </c>
      <c r="L178" s="105"/>
    </row>
    <row r="179" spans="1:12" x14ac:dyDescent="0.3">
      <c r="A179" s="129">
        <v>44483</v>
      </c>
      <c r="B179" s="132">
        <v>68.7</v>
      </c>
      <c r="C179" s="95">
        <f t="shared" si="181"/>
        <v>11518</v>
      </c>
      <c r="D179" s="94">
        <v>4354158</v>
      </c>
      <c r="E179" s="111" t="s">
        <v>99</v>
      </c>
      <c r="F179" s="102">
        <v>125600</v>
      </c>
      <c r="G179" s="100">
        <f t="shared" ref="G179" si="317">F179-F178</f>
        <v>2500</v>
      </c>
      <c r="H179" s="194">
        <f t="shared" ref="H179" si="318">F179/H$3</f>
        <v>1.4899169632265718E-3</v>
      </c>
      <c r="I179" s="98">
        <f t="shared" si="179"/>
        <v>6.1086595492289438E-4</v>
      </c>
      <c r="J179" s="104">
        <f t="shared" ref="J179" si="319">I179/3*2</f>
        <v>4.0724396994859627E-4</v>
      </c>
      <c r="L179" s="105"/>
    </row>
    <row r="180" spans="1:12" x14ac:dyDescent="0.3">
      <c r="A180" s="129">
        <v>44484</v>
      </c>
      <c r="B180" s="132">
        <v>70.8</v>
      </c>
      <c r="C180" s="95">
        <f t="shared" si="181"/>
        <v>10949</v>
      </c>
      <c r="D180" s="94">
        <v>4365107</v>
      </c>
      <c r="E180" s="111" t="s">
        <v>99</v>
      </c>
      <c r="F180" s="102">
        <v>129100</v>
      </c>
      <c r="G180" s="100">
        <f t="shared" ref="G180" si="320">F180-F179</f>
        <v>3500</v>
      </c>
      <c r="H180" s="194">
        <f t="shared" ref="H180" si="321">F180/H$3</f>
        <v>1.531435349940688E-3</v>
      </c>
      <c r="I180" s="98">
        <f t="shared" si="179"/>
        <v>6.2788849347568203E-4</v>
      </c>
      <c r="J180" s="104">
        <f t="shared" ref="J180" si="322">I180/3*2</f>
        <v>4.1859232898378804E-4</v>
      </c>
      <c r="L180" s="105"/>
    </row>
    <row r="181" spans="1:12" x14ac:dyDescent="0.3">
      <c r="A181" s="129">
        <v>44485</v>
      </c>
      <c r="B181" s="132">
        <v>72.7</v>
      </c>
      <c r="C181" s="95">
        <f t="shared" si="181"/>
        <v>8682</v>
      </c>
      <c r="D181" s="94">
        <v>4373789</v>
      </c>
      <c r="E181" s="111" t="s">
        <v>99</v>
      </c>
      <c r="F181" s="102">
        <v>132200</v>
      </c>
      <c r="G181" s="100">
        <f t="shared" ref="G181" si="323">F181-F180</f>
        <v>3100</v>
      </c>
      <c r="H181" s="194">
        <f t="shared" ref="H181" si="324">F181/H$3</f>
        <v>1.568208778173191E-3</v>
      </c>
      <c r="I181" s="98">
        <f t="shared" si="179"/>
        <v>6.4296559905100824E-4</v>
      </c>
      <c r="J181" s="104">
        <f t="shared" ref="J181" si="325">I181/3*2</f>
        <v>4.2864373270067214E-4</v>
      </c>
      <c r="L181" s="105"/>
    </row>
    <row r="182" spans="1:12" x14ac:dyDescent="0.3">
      <c r="A182" s="129">
        <v>44486</v>
      </c>
      <c r="B182" s="132">
        <v>74.400000000000006</v>
      </c>
      <c r="C182" s="95">
        <f t="shared" si="181"/>
        <v>4056</v>
      </c>
      <c r="D182" s="94">
        <v>4377845</v>
      </c>
      <c r="E182" s="111" t="s">
        <v>99</v>
      </c>
      <c r="F182" s="102">
        <v>128200</v>
      </c>
      <c r="G182" s="100">
        <f t="shared" ref="G182" si="326">F182-F181</f>
        <v>-4000</v>
      </c>
      <c r="H182" s="194">
        <f t="shared" ref="H182" si="327">F182/H$3</f>
        <v>1.5207591933570582E-3</v>
      </c>
      <c r="I182" s="98">
        <f t="shared" si="179"/>
        <v>6.2351126927639381E-4</v>
      </c>
      <c r="J182" s="104">
        <f t="shared" ref="J182" si="328">I182/3*2</f>
        <v>4.1567417951759588E-4</v>
      </c>
      <c r="L182" s="105"/>
    </row>
    <row r="183" spans="1:12" x14ac:dyDescent="0.3">
      <c r="A183" s="129">
        <v>44487</v>
      </c>
      <c r="B183" s="132">
        <v>75.099999999999994</v>
      </c>
      <c r="C183" s="95">
        <f t="shared" si="181"/>
        <v>6771</v>
      </c>
      <c r="D183" s="94">
        <v>4384616</v>
      </c>
      <c r="E183" s="111" t="s">
        <v>99</v>
      </c>
      <c r="F183" s="102">
        <v>125300</v>
      </c>
      <c r="G183" s="100">
        <f t="shared" ref="G183" si="329">F183-F182</f>
        <v>-2900</v>
      </c>
      <c r="H183" s="194">
        <f t="shared" ref="H183" si="330">F183/H$3</f>
        <v>1.4863582443653618E-3</v>
      </c>
      <c r="I183" s="98">
        <f t="shared" si="179"/>
        <v>6.0940688018979827E-4</v>
      </c>
      <c r="J183" s="104">
        <f t="shared" ref="J183" si="331">I183/3*2</f>
        <v>4.062712534598655E-4</v>
      </c>
      <c r="L183" s="105"/>
    </row>
    <row r="184" spans="1:12" x14ac:dyDescent="0.3">
      <c r="A184" s="129">
        <v>44488</v>
      </c>
      <c r="B184" s="132">
        <v>80.400000000000006</v>
      </c>
      <c r="C184" s="95">
        <f t="shared" si="181"/>
        <v>17015</v>
      </c>
      <c r="D184" s="94">
        <v>4401631</v>
      </c>
      <c r="E184" s="111" t="s">
        <v>99</v>
      </c>
      <c r="F184" s="102">
        <v>132500</v>
      </c>
      <c r="G184" s="100">
        <f t="shared" ref="G184" si="332">F184-F183</f>
        <v>7200</v>
      </c>
      <c r="H184" s="194">
        <f t="shared" ref="H184" si="333">F184/H$3</f>
        <v>1.571767497034401E-3</v>
      </c>
      <c r="I184" s="98">
        <f t="shared" si="179"/>
        <v>6.4442467378410435E-4</v>
      </c>
      <c r="J184" s="104">
        <f t="shared" ref="J184" si="334">I184/3*2</f>
        <v>4.2961644918940292E-4</v>
      </c>
      <c r="L184" s="105"/>
    </row>
    <row r="185" spans="1:12" x14ac:dyDescent="0.3">
      <c r="A185" s="129">
        <v>44489</v>
      </c>
      <c r="B185" s="132">
        <v>85.6</v>
      </c>
      <c r="C185" s="95">
        <f t="shared" si="181"/>
        <v>16077</v>
      </c>
      <c r="D185" s="94">
        <v>4417708</v>
      </c>
      <c r="E185" s="111" t="s">
        <v>99</v>
      </c>
      <c r="F185" s="102">
        <v>140100</v>
      </c>
      <c r="G185" s="100">
        <f t="shared" ref="G185" si="335">F185-F184</f>
        <v>7600</v>
      </c>
      <c r="H185" s="194">
        <f t="shared" ref="H185" si="336">F185/H$3</f>
        <v>1.6619217081850534E-3</v>
      </c>
      <c r="I185" s="98">
        <f t="shared" si="179"/>
        <v>6.8138790035587188E-4</v>
      </c>
      <c r="J185" s="104">
        <f t="shared" ref="J185" si="337">I185/3*2</f>
        <v>4.542586002372479E-4</v>
      </c>
      <c r="L185" s="105"/>
    </row>
    <row r="186" spans="1:12" x14ac:dyDescent="0.3">
      <c r="A186" s="129">
        <v>44490</v>
      </c>
      <c r="B186" s="132">
        <v>95.1</v>
      </c>
      <c r="C186" s="95">
        <f t="shared" si="181"/>
        <v>19572</v>
      </c>
      <c r="D186" s="94">
        <v>4437280</v>
      </c>
      <c r="E186" s="111" t="s">
        <v>99</v>
      </c>
      <c r="F186" s="102">
        <v>150200</v>
      </c>
      <c r="G186" s="100">
        <f t="shared" ref="G186" si="338">F186-F185</f>
        <v>10100</v>
      </c>
      <c r="H186" s="194">
        <f t="shared" ref="H186" si="339">F186/H$3</f>
        <v>1.7817319098457889E-3</v>
      </c>
      <c r="I186" s="98">
        <f t="shared" si="179"/>
        <v>7.3051008303677339E-4</v>
      </c>
      <c r="J186" s="104">
        <f t="shared" ref="J186" si="340">I186/3*2</f>
        <v>4.8700672202451559E-4</v>
      </c>
      <c r="L186" s="105"/>
    </row>
    <row r="187" spans="1:12" x14ac:dyDescent="0.3">
      <c r="A187" s="129">
        <v>44491</v>
      </c>
      <c r="B187" s="132">
        <v>100</v>
      </c>
      <c r="C187" s="95">
        <f t="shared" si="181"/>
        <v>15145</v>
      </c>
      <c r="D187" s="94">
        <v>4452425</v>
      </c>
      <c r="E187" s="111" t="s">
        <v>99</v>
      </c>
      <c r="F187" s="102">
        <v>157400</v>
      </c>
      <c r="G187" s="100">
        <f t="shared" ref="G187" si="341">F187-F186</f>
        <v>7200</v>
      </c>
      <c r="H187" s="194">
        <f t="shared" ref="H187" si="342">F187/H$3</f>
        <v>1.8671411625148281E-3</v>
      </c>
      <c r="I187" s="98">
        <f t="shared" si="179"/>
        <v>7.6552787663107947E-4</v>
      </c>
      <c r="J187" s="104">
        <f t="shared" ref="J187" si="343">I187/3*2</f>
        <v>5.1035191775405302E-4</v>
      </c>
      <c r="L187" s="105"/>
    </row>
    <row r="188" spans="1:12" x14ac:dyDescent="0.3">
      <c r="A188" s="129">
        <v>44492</v>
      </c>
      <c r="B188" s="132">
        <v>106.3</v>
      </c>
      <c r="C188" s="95">
        <f t="shared" si="181"/>
        <v>13732</v>
      </c>
      <c r="D188" s="94">
        <v>4466157</v>
      </c>
      <c r="E188" s="111" t="s">
        <v>99</v>
      </c>
      <c r="F188" s="102">
        <v>164700</v>
      </c>
      <c r="G188" s="100">
        <f t="shared" ref="G188" si="344">F188-F187</f>
        <v>7300</v>
      </c>
      <c r="H188" s="194">
        <f t="shared" ref="H188" si="345">F188/H$3</f>
        <v>1.9537366548042705E-3</v>
      </c>
      <c r="I188" s="98">
        <f t="shared" si="179"/>
        <v>8.0103202846975089E-4</v>
      </c>
      <c r="J188" s="104">
        <f t="shared" ref="J188" si="346">I188/3*2</f>
        <v>5.3402135231316722E-4</v>
      </c>
      <c r="L188" s="105"/>
    </row>
    <row r="189" spans="1:12" x14ac:dyDescent="0.3">
      <c r="A189" s="129">
        <v>44493</v>
      </c>
      <c r="B189" s="132">
        <v>110.1</v>
      </c>
      <c r="C189" s="95">
        <f t="shared" si="181"/>
        <v>6573</v>
      </c>
      <c r="D189" s="94">
        <v>4472730</v>
      </c>
      <c r="E189" s="111" t="s">
        <v>99</v>
      </c>
      <c r="F189" s="102">
        <v>162400</v>
      </c>
      <c r="G189" s="100">
        <f t="shared" ref="G189" si="347">F189-F188</f>
        <v>-2300</v>
      </c>
      <c r="H189" s="194">
        <f t="shared" ref="H189" si="348">F189/H$3</f>
        <v>1.9264531435349941E-3</v>
      </c>
      <c r="I189" s="98">
        <f t="shared" si="179"/>
        <v>7.8984578884934756E-4</v>
      </c>
      <c r="J189" s="104">
        <f t="shared" ref="J189" si="349">I189/3*2</f>
        <v>5.2656385923289834E-4</v>
      </c>
      <c r="L189" s="105"/>
    </row>
    <row r="190" spans="1:12" x14ac:dyDescent="0.3">
      <c r="A190" s="129">
        <v>44494</v>
      </c>
      <c r="B190" s="132" t="s">
        <v>110</v>
      </c>
      <c r="C190" s="95" t="e">
        <f t="shared" si="181"/>
        <v>#VALUE!</v>
      </c>
      <c r="D190" s="94" t="s">
        <v>110</v>
      </c>
      <c r="E190" s="111" t="s">
        <v>99</v>
      </c>
      <c r="F190" s="102">
        <f>F191-11900</f>
        <v>162100</v>
      </c>
      <c r="G190" s="100" t="s">
        <v>110</v>
      </c>
      <c r="H190" s="194">
        <f t="shared" ref="H190:H191" si="350">F190/H$3</f>
        <v>1.9228944246737841E-3</v>
      </c>
      <c r="I190" s="98">
        <f t="shared" si="179"/>
        <v>7.8838671411625145E-4</v>
      </c>
      <c r="J190" s="104">
        <f t="shared" ref="J190:J191" si="351">I190/3*2</f>
        <v>5.2559114274416767E-4</v>
      </c>
      <c r="L190" s="105"/>
    </row>
    <row r="191" spans="1:12" x14ac:dyDescent="0.3">
      <c r="A191" s="129">
        <v>44495</v>
      </c>
      <c r="B191" s="132">
        <v>118</v>
      </c>
      <c r="C191" s="95" t="e">
        <f t="shared" si="181"/>
        <v>#VALUE!</v>
      </c>
      <c r="D191" s="94">
        <v>4506415</v>
      </c>
      <c r="E191" s="111" t="s">
        <v>99</v>
      </c>
      <c r="F191" s="102">
        <v>174000</v>
      </c>
      <c r="G191" s="100">
        <f t="shared" ref="G191" si="352">F191-F190</f>
        <v>11900</v>
      </c>
      <c r="H191" s="194">
        <f t="shared" si="350"/>
        <v>2.0640569395017792E-3</v>
      </c>
      <c r="I191" s="98">
        <f t="shared" si="179"/>
        <v>8.4626334519572941E-4</v>
      </c>
      <c r="J191" s="104">
        <f t="shared" si="351"/>
        <v>5.6417556346381964E-4</v>
      </c>
      <c r="L191" s="105"/>
    </row>
    <row r="192" spans="1:12" x14ac:dyDescent="0.3">
      <c r="A192" s="129">
        <v>44496</v>
      </c>
      <c r="B192" s="132">
        <v>130.19999999999999</v>
      </c>
      <c r="C192" s="95">
        <f t="shared" si="181"/>
        <v>28037</v>
      </c>
      <c r="D192" s="94">
        <v>4534452</v>
      </c>
      <c r="E192" s="111" t="s">
        <v>99</v>
      </c>
      <c r="F192" s="102">
        <v>192000</v>
      </c>
      <c r="G192" s="100">
        <f t="shared" ref="G192" si="353">F192-F191</f>
        <v>18000</v>
      </c>
      <c r="H192" s="194">
        <f t="shared" ref="H192" si="354">F192/H$3</f>
        <v>2.2775800711743771E-3</v>
      </c>
      <c r="I192" s="98">
        <f t="shared" si="179"/>
        <v>9.3380782918149456E-4</v>
      </c>
      <c r="J192" s="104">
        <f t="shared" ref="J192" si="355">I192/3*2</f>
        <v>6.2253855278766304E-4</v>
      </c>
      <c r="L192" s="105"/>
    </row>
    <row r="193" spans="1:12" x14ac:dyDescent="0.3">
      <c r="A193" s="129">
        <v>44497</v>
      </c>
      <c r="B193" s="132">
        <v>139.19999999999999</v>
      </c>
      <c r="C193" s="95">
        <f t="shared" si="181"/>
        <v>24668</v>
      </c>
      <c r="D193" s="94">
        <v>4559120</v>
      </c>
      <c r="E193" s="111" t="s">
        <v>99</v>
      </c>
      <c r="F193" s="102">
        <v>205700</v>
      </c>
      <c r="G193" s="100">
        <f t="shared" ref="G193" si="356">F193-F192</f>
        <v>13700</v>
      </c>
      <c r="H193" s="194">
        <f t="shared" ref="H193" si="357">F193/H$3</f>
        <v>2.4400948991696323E-3</v>
      </c>
      <c r="I193" s="98">
        <f t="shared" si="179"/>
        <v>1.0004389086595493E-3</v>
      </c>
      <c r="J193" s="104">
        <f t="shared" ref="J193" si="358">I193/3*2</f>
        <v>6.6695927243969955E-4</v>
      </c>
      <c r="L193" s="105"/>
    </row>
    <row r="194" spans="1:12" x14ac:dyDescent="0.3">
      <c r="A194" s="129">
        <v>44498</v>
      </c>
      <c r="B194" s="132">
        <v>145.1</v>
      </c>
      <c r="C194" s="95">
        <f t="shared" si="181"/>
        <v>21543</v>
      </c>
      <c r="D194" s="94">
        <v>4580663</v>
      </c>
      <c r="E194" s="111" t="s">
        <v>99</v>
      </c>
      <c r="F194" s="102">
        <v>217500</v>
      </c>
      <c r="G194" s="100">
        <f t="shared" ref="G194" si="359">F194-F193</f>
        <v>11800</v>
      </c>
      <c r="H194" s="194">
        <f t="shared" ref="H194" si="360">F194/H$3</f>
        <v>2.5800711743772242E-3</v>
      </c>
      <c r="I194" s="98">
        <f t="shared" si="179"/>
        <v>1.0578291814946619E-3</v>
      </c>
      <c r="J194" s="104">
        <f t="shared" ref="J194" si="361">I194/3*2</f>
        <v>7.0521945432977463E-4</v>
      </c>
      <c r="L194" s="105"/>
    </row>
    <row r="195" spans="1:12" x14ac:dyDescent="0.3">
      <c r="A195" s="129">
        <v>44499</v>
      </c>
      <c r="B195" s="132">
        <v>149.4</v>
      </c>
      <c r="C195" s="95">
        <f t="shared" si="181"/>
        <v>16887</v>
      </c>
      <c r="D195" s="94">
        <v>4597550</v>
      </c>
      <c r="E195" s="111" t="s">
        <v>99</v>
      </c>
      <c r="F195" s="102">
        <v>226300</v>
      </c>
      <c r="G195" s="100">
        <f t="shared" ref="G195" si="362">F195-F194</f>
        <v>8800</v>
      </c>
      <c r="H195" s="194">
        <f t="shared" ref="H195" si="363">F195/H$3</f>
        <v>2.6844602609727166E-3</v>
      </c>
      <c r="I195" s="98">
        <f t="shared" si="179"/>
        <v>1.1006287069988136E-3</v>
      </c>
      <c r="J195" s="104">
        <f t="shared" ref="J195" si="364">I195/3*2</f>
        <v>7.3375247133254239E-4</v>
      </c>
      <c r="L195" s="105"/>
    </row>
    <row r="196" spans="1:12" x14ac:dyDescent="0.3">
      <c r="A196" s="129">
        <v>44500</v>
      </c>
      <c r="B196" s="132">
        <v>154.80000000000001</v>
      </c>
      <c r="C196" s="110">
        <f t="shared" si="181"/>
        <v>9658</v>
      </c>
      <c r="D196" s="94">
        <v>4607208</v>
      </c>
      <c r="E196" s="111" t="s">
        <v>99</v>
      </c>
      <c r="F196" s="102">
        <v>224500</v>
      </c>
      <c r="G196" s="100">
        <f t="shared" ref="G196" si="365">F196-F195</f>
        <v>-1800</v>
      </c>
      <c r="H196" s="194">
        <f t="shared" ref="H196" si="366">F196/H$3</f>
        <v>2.6631079478054566E-3</v>
      </c>
      <c r="I196" s="98">
        <f t="shared" si="179"/>
        <v>1.0918742586002372E-3</v>
      </c>
      <c r="J196" s="104">
        <f t="shared" ref="J196" si="367">I196/3*2</f>
        <v>7.2791617240015817E-4</v>
      </c>
      <c r="L196" s="105"/>
    </row>
    <row r="197" spans="1:12" x14ac:dyDescent="0.3">
      <c r="A197" s="129">
        <v>44501</v>
      </c>
      <c r="B197" s="132">
        <v>153.69999999999999</v>
      </c>
      <c r="C197" s="95">
        <f t="shared" si="181"/>
        <v>10813</v>
      </c>
      <c r="D197" s="94">
        <v>4618021</v>
      </c>
      <c r="E197" s="111" t="s">
        <v>99</v>
      </c>
      <c r="F197" s="102">
        <v>221600</v>
      </c>
      <c r="G197" s="100">
        <f t="shared" ref="G197" si="368">F197-F196</f>
        <v>-2900</v>
      </c>
      <c r="H197" s="194">
        <f t="shared" ref="H197" si="369">F197/H$3</f>
        <v>2.6287069988137602E-3</v>
      </c>
      <c r="I197" s="98">
        <f t="shared" ref="I197:I258" si="370">H197*41%</f>
        <v>1.0777698695136415E-3</v>
      </c>
      <c r="J197" s="104">
        <f t="shared" ref="J197" si="371">I197/3*2</f>
        <v>7.1851324634242774E-4</v>
      </c>
      <c r="K197" s="106" t="e">
        <f>(D197-D190)/$H$3*100000</f>
        <v>#VALUE!</v>
      </c>
      <c r="L197" s="105"/>
    </row>
    <row r="198" spans="1:12" x14ac:dyDescent="0.3">
      <c r="A198" s="129">
        <v>44502</v>
      </c>
      <c r="B198" s="132">
        <v>146.6</v>
      </c>
      <c r="C198" s="95">
        <f t="shared" ref="C198:C226" si="372">D198-D197</f>
        <v>20398</v>
      </c>
      <c r="D198" s="94">
        <v>4638419</v>
      </c>
      <c r="E198" s="111" t="s">
        <v>99</v>
      </c>
      <c r="F198" s="102">
        <v>227300</v>
      </c>
      <c r="G198" s="100">
        <f t="shared" ref="G198" si="373">F198-F197</f>
        <v>5700</v>
      </c>
      <c r="H198" s="194">
        <f t="shared" ref="H198" si="374">F198/H$3</f>
        <v>2.6963226571767498E-3</v>
      </c>
      <c r="I198" s="98">
        <f t="shared" si="370"/>
        <v>1.1054922894424674E-3</v>
      </c>
      <c r="J198" s="104">
        <f t="shared" ref="J198" si="375">I198/3*2</f>
        <v>7.3699485962831161E-4</v>
      </c>
      <c r="K198" s="106">
        <f>(D198-D191)/$H$3*100000</f>
        <v>156.58837485172003</v>
      </c>
      <c r="L198" s="105"/>
    </row>
    <row r="199" spans="1:12" x14ac:dyDescent="0.3">
      <c r="A199" s="129">
        <v>44503</v>
      </c>
      <c r="B199" s="132">
        <v>154.5</v>
      </c>
      <c r="C199" s="95">
        <f t="shared" si="372"/>
        <v>33949</v>
      </c>
      <c r="D199" s="94">
        <v>4672368</v>
      </c>
      <c r="E199" s="111" t="s">
        <v>99</v>
      </c>
      <c r="F199" s="102">
        <v>247800</v>
      </c>
      <c r="G199" s="100">
        <f t="shared" ref="G199" si="376">F199-F198</f>
        <v>20500</v>
      </c>
      <c r="H199" s="194">
        <f t="shared" ref="H199" si="377">F199/H$3</f>
        <v>2.9395017793594305E-3</v>
      </c>
      <c r="I199" s="98">
        <f t="shared" si="370"/>
        <v>1.2051957295373663E-3</v>
      </c>
      <c r="J199" s="104">
        <f t="shared" ref="J199" si="378">I199/3*2</f>
        <v>8.0346381969157755E-4</v>
      </c>
      <c r="K199" s="106">
        <f t="shared" ref="K199:K262" si="379">(D199-D192)/$H$3*100000</f>
        <v>163.60142348754448</v>
      </c>
      <c r="L199" s="105"/>
    </row>
    <row r="200" spans="1:12" x14ac:dyDescent="0.3">
      <c r="A200" s="129">
        <v>44504</v>
      </c>
      <c r="B200" s="132">
        <v>169.9</v>
      </c>
      <c r="C200" s="95">
        <f t="shared" si="372"/>
        <v>37120</v>
      </c>
      <c r="D200" s="94">
        <v>4709488</v>
      </c>
      <c r="E200" s="111" t="s">
        <v>99</v>
      </c>
      <c r="F200" s="102">
        <v>270500</v>
      </c>
      <c r="G200" s="100">
        <f t="shared" ref="G200" si="380">F200-F199</f>
        <v>22700</v>
      </c>
      <c r="H200" s="194">
        <f t="shared" ref="H200" si="381">F200/H$3</f>
        <v>3.2087781731909848E-3</v>
      </c>
      <c r="I200" s="98">
        <f t="shared" si="370"/>
        <v>1.3155990510083037E-3</v>
      </c>
      <c r="J200" s="104">
        <f t="shared" ref="J200" si="382">I200/3*2</f>
        <v>8.7706603400553582E-4</v>
      </c>
      <c r="K200" s="106">
        <f t="shared" si="379"/>
        <v>178.37247924080665</v>
      </c>
      <c r="L200" s="105"/>
    </row>
    <row r="201" spans="1:12" x14ac:dyDescent="0.3">
      <c r="A201" s="129">
        <v>44505</v>
      </c>
      <c r="B201" s="132">
        <v>183.7</v>
      </c>
      <c r="C201" s="95">
        <f t="shared" si="372"/>
        <v>34002</v>
      </c>
      <c r="D201" s="94">
        <v>4743490</v>
      </c>
      <c r="E201" s="111" t="s">
        <v>99</v>
      </c>
      <c r="F201" s="102">
        <v>291700</v>
      </c>
      <c r="G201" s="100">
        <f t="shared" ref="G201" si="383">F201-F200</f>
        <v>21200</v>
      </c>
      <c r="H201" s="194">
        <f t="shared" ref="H201" si="384">F201/H$3</f>
        <v>3.4602609727164887E-3</v>
      </c>
      <c r="I201" s="98">
        <f t="shared" si="370"/>
        <v>1.4187069988137603E-3</v>
      </c>
      <c r="J201" s="104">
        <f t="shared" ref="J201" si="385">I201/3*2</f>
        <v>9.4580466587584021E-4</v>
      </c>
      <c r="K201" s="106">
        <f t="shared" si="379"/>
        <v>193.15183867141161</v>
      </c>
      <c r="L201" s="105"/>
    </row>
    <row r="202" spans="1:12" x14ac:dyDescent="0.3">
      <c r="A202" s="129">
        <v>44506</v>
      </c>
      <c r="B202" s="132">
        <v>191.5</v>
      </c>
      <c r="C202" s="95">
        <f t="shared" si="372"/>
        <v>23543</v>
      </c>
      <c r="D202" s="94">
        <v>4767033</v>
      </c>
      <c r="E202" s="111" t="s">
        <v>99</v>
      </c>
      <c r="F202" s="102">
        <v>305000</v>
      </c>
      <c r="G202" s="100">
        <f t="shared" ref="G202" si="386">F202-F201</f>
        <v>13300</v>
      </c>
      <c r="H202" s="194">
        <f t="shared" ref="H202" si="387">F202/H$3</f>
        <v>3.6180308422301306E-3</v>
      </c>
      <c r="I202" s="98">
        <f t="shared" si="370"/>
        <v>1.4833926453143534E-3</v>
      </c>
      <c r="J202" s="104">
        <f t="shared" ref="J202" si="388">I202/3*2</f>
        <v>9.8892843020956895E-4</v>
      </c>
      <c r="K202" s="106">
        <f t="shared" si="379"/>
        <v>201.04744958481615</v>
      </c>
      <c r="L202" s="105"/>
    </row>
    <row r="203" spans="1:12" x14ac:dyDescent="0.3">
      <c r="A203" s="129">
        <v>44507</v>
      </c>
      <c r="B203" s="132">
        <v>201.1</v>
      </c>
      <c r="C203" s="110">
        <f t="shared" si="372"/>
        <v>15513</v>
      </c>
      <c r="D203" s="94">
        <v>4782546</v>
      </c>
      <c r="E203" s="111" t="s">
        <v>99</v>
      </c>
      <c r="F203" s="102">
        <v>306000</v>
      </c>
      <c r="G203" s="100">
        <f t="shared" ref="G203" si="389">F203-F202</f>
        <v>1000</v>
      </c>
      <c r="H203" s="194">
        <f t="shared" ref="H203" si="390">F203/H$3</f>
        <v>3.6298932384341638E-3</v>
      </c>
      <c r="I203" s="98">
        <f t="shared" si="370"/>
        <v>1.488256227758007E-3</v>
      </c>
      <c r="J203" s="104">
        <f t="shared" ref="J203" si="391">I203/3*2</f>
        <v>9.9217081850533806E-4</v>
      </c>
      <c r="K203" s="106">
        <f t="shared" si="379"/>
        <v>207.99288256227757</v>
      </c>
      <c r="L203" s="105"/>
    </row>
    <row r="204" spans="1:12" x14ac:dyDescent="0.3">
      <c r="A204" s="129">
        <v>44508</v>
      </c>
      <c r="B204" s="132">
        <v>213.7</v>
      </c>
      <c r="C204" s="95">
        <f t="shared" si="372"/>
        <v>21832</v>
      </c>
      <c r="D204" s="94">
        <v>4804378</v>
      </c>
      <c r="E204" s="111" t="s">
        <v>99</v>
      </c>
      <c r="F204" s="102">
        <v>310100</v>
      </c>
      <c r="G204" s="100">
        <f t="shared" ref="G204" si="392">F204-F203</f>
        <v>4100</v>
      </c>
      <c r="H204" s="194">
        <f t="shared" ref="H204" si="393">F204/H$3</f>
        <v>3.6785290628706998E-3</v>
      </c>
      <c r="I204" s="98">
        <f t="shared" si="370"/>
        <v>1.5081969157769869E-3</v>
      </c>
      <c r="J204" s="104">
        <f t="shared" ref="J204" si="394">I204/3*2</f>
        <v>1.0054646105179912E-3</v>
      </c>
      <c r="K204" s="106">
        <f t="shared" si="379"/>
        <v>221.0640569395018</v>
      </c>
      <c r="L204" s="105"/>
    </row>
    <row r="205" spans="1:12" x14ac:dyDescent="0.3">
      <c r="A205" s="129">
        <v>44509</v>
      </c>
      <c r="B205" s="132" t="s">
        <v>111</v>
      </c>
      <c r="C205" s="95">
        <f t="shared" si="372"/>
        <v>39676</v>
      </c>
      <c r="D205" s="94">
        <v>4844054</v>
      </c>
      <c r="E205" s="111" t="s">
        <v>99</v>
      </c>
      <c r="F205" s="102">
        <v>331200</v>
      </c>
      <c r="G205" s="100">
        <f t="shared" ref="G205" si="395">F205-F204</f>
        <v>21100</v>
      </c>
      <c r="H205" s="194">
        <f t="shared" ref="H205" si="396">F205/H$3</f>
        <v>3.9288256227758009E-3</v>
      </c>
      <c r="I205" s="98">
        <f t="shared" si="370"/>
        <v>1.6108185053380782E-3</v>
      </c>
      <c r="J205" s="104">
        <f t="shared" ref="J205" si="397">I205/3*2</f>
        <v>1.0738790035587189E-3</v>
      </c>
      <c r="K205" s="106">
        <f t="shared" si="379"/>
        <v>243.932384341637</v>
      </c>
      <c r="L205" s="105"/>
    </row>
    <row r="206" spans="1:12" x14ac:dyDescent="0.3">
      <c r="A206" s="129">
        <v>44510</v>
      </c>
      <c r="B206" s="132">
        <v>249.1</v>
      </c>
      <c r="C206" s="95">
        <f t="shared" si="372"/>
        <v>50196</v>
      </c>
      <c r="D206" s="94">
        <v>4894250</v>
      </c>
      <c r="E206" s="111" t="s">
        <v>99</v>
      </c>
      <c r="F206" s="102">
        <v>364400</v>
      </c>
      <c r="G206" s="100">
        <f t="shared" ref="G206" si="398">F206-F205</f>
        <v>33200</v>
      </c>
      <c r="H206" s="194">
        <f t="shared" ref="H206" si="399">F206/H$3</f>
        <v>4.3226571767497031E-3</v>
      </c>
      <c r="I206" s="98">
        <f t="shared" si="370"/>
        <v>1.7722894424673781E-3</v>
      </c>
      <c r="J206" s="104">
        <f t="shared" ref="J206" si="400">I206/3*2</f>
        <v>1.1815262949782521E-3</v>
      </c>
      <c r="K206" s="106">
        <f t="shared" si="379"/>
        <v>263.20521945432978</v>
      </c>
      <c r="L206" s="105"/>
    </row>
    <row r="207" spans="1:12" x14ac:dyDescent="0.3">
      <c r="A207" s="129">
        <v>44511</v>
      </c>
      <c r="B207" s="132">
        <v>263.7</v>
      </c>
      <c r="C207" s="95">
        <f t="shared" si="372"/>
        <v>48640</v>
      </c>
      <c r="D207" s="94">
        <v>4942890</v>
      </c>
      <c r="E207" s="111" t="s">
        <v>99</v>
      </c>
      <c r="F207" s="102">
        <v>395300</v>
      </c>
      <c r="G207" s="100">
        <f t="shared" ref="G207" si="401">F207-F206</f>
        <v>30900</v>
      </c>
      <c r="H207" s="194">
        <f t="shared" ref="H207" si="402">F207/H$3</f>
        <v>4.6892052194543298E-3</v>
      </c>
      <c r="I207" s="98">
        <f t="shared" si="370"/>
        <v>1.9225741399762752E-3</v>
      </c>
      <c r="J207" s="104">
        <f t="shared" ref="J207" si="403">I207/3*2</f>
        <v>1.2817160933175167E-3</v>
      </c>
      <c r="K207" s="106">
        <f t="shared" si="379"/>
        <v>276.87069988137608</v>
      </c>
      <c r="L207" s="105"/>
    </row>
    <row r="208" spans="1:12" x14ac:dyDescent="0.3">
      <c r="A208" s="129">
        <v>44512</v>
      </c>
      <c r="B208" s="132">
        <v>277.39999999999998</v>
      </c>
      <c r="C208" s="95">
        <f t="shared" si="372"/>
        <v>45081</v>
      </c>
      <c r="D208" s="94">
        <v>4987971</v>
      </c>
      <c r="E208" s="111" t="s">
        <v>99</v>
      </c>
      <c r="F208" s="102">
        <v>424400</v>
      </c>
      <c r="G208" s="100">
        <f t="shared" ref="G208" si="404">F208-F207</f>
        <v>29100</v>
      </c>
      <c r="H208" s="194">
        <f t="shared" ref="H208" si="405">F208/H$3</f>
        <v>5.0344009489916965E-3</v>
      </c>
      <c r="I208" s="98">
        <f t="shared" si="370"/>
        <v>2.0641043890865956E-3</v>
      </c>
      <c r="J208" s="104">
        <f t="shared" ref="J208" si="406">I208/3*2</f>
        <v>1.3760695927243971E-3</v>
      </c>
      <c r="K208" s="106">
        <f t="shared" si="379"/>
        <v>290.01304863582442</v>
      </c>
      <c r="L208" s="105"/>
    </row>
    <row r="209" spans="1:12" x14ac:dyDescent="0.3">
      <c r="A209" s="129">
        <v>44513</v>
      </c>
      <c r="B209" s="132">
        <v>289</v>
      </c>
      <c r="C209" s="95">
        <f t="shared" si="372"/>
        <v>33498</v>
      </c>
      <c r="D209" s="94">
        <v>5021469</v>
      </c>
      <c r="E209" s="111" t="s">
        <v>99</v>
      </c>
      <c r="F209" s="102">
        <v>445900</v>
      </c>
      <c r="G209" s="100">
        <f t="shared" ref="G209" si="407">F209-F208</f>
        <v>21500</v>
      </c>
      <c r="H209" s="194">
        <f t="shared" ref="H209" si="408">F209/H$3</f>
        <v>5.2894424673784104E-3</v>
      </c>
      <c r="I209" s="98">
        <f t="shared" si="370"/>
        <v>2.1686714116251481E-3</v>
      </c>
      <c r="J209" s="104">
        <f t="shared" ref="J209" si="409">I209/3*2</f>
        <v>1.4457809410834321E-3</v>
      </c>
      <c r="K209" s="106">
        <f t="shared" si="379"/>
        <v>301.8220640569395</v>
      </c>
      <c r="L209" s="105"/>
    </row>
    <row r="210" spans="1:12" x14ac:dyDescent="0.3">
      <c r="A210" s="129">
        <v>44514</v>
      </c>
      <c r="B210" s="132">
        <v>303</v>
      </c>
      <c r="C210" s="110">
        <f t="shared" si="372"/>
        <v>23607</v>
      </c>
      <c r="D210" s="94">
        <v>5045076</v>
      </c>
      <c r="E210" s="111" t="s">
        <v>99</v>
      </c>
      <c r="F210" s="102">
        <v>453100</v>
      </c>
      <c r="G210" s="100">
        <f t="shared" ref="G210" si="410">F210-F209</f>
        <v>7200</v>
      </c>
      <c r="H210" s="194">
        <f t="shared" ref="H210" si="411">F210/H$3</f>
        <v>5.3748517200474496E-3</v>
      </c>
      <c r="I210" s="98">
        <f t="shared" si="370"/>
        <v>2.2036892052194543E-3</v>
      </c>
      <c r="J210" s="104">
        <f t="shared" ref="J210" si="412">I210/3*2</f>
        <v>1.4691261368129694E-3</v>
      </c>
      <c r="K210" s="106">
        <f t="shared" si="379"/>
        <v>311.42348754448398</v>
      </c>
      <c r="L210" s="105"/>
    </row>
    <row r="211" spans="1:12" x14ac:dyDescent="0.3">
      <c r="A211" s="129">
        <v>44515</v>
      </c>
      <c r="B211" s="132">
        <v>312.39999999999998</v>
      </c>
      <c r="C211" s="95">
        <f t="shared" si="372"/>
        <v>32048</v>
      </c>
      <c r="D211" s="94">
        <v>5077124</v>
      </c>
      <c r="E211" s="111" t="s">
        <v>99</v>
      </c>
      <c r="F211" s="102">
        <v>463100</v>
      </c>
      <c r="G211" s="100">
        <f t="shared" ref="G211" si="413">F211-F210</f>
        <v>10000</v>
      </c>
      <c r="H211" s="194">
        <f t="shared" ref="H211" si="414">F211/H$3</f>
        <v>5.4934756820877815E-3</v>
      </c>
      <c r="I211" s="98">
        <f t="shared" si="370"/>
        <v>2.2523250296559902E-3</v>
      </c>
      <c r="J211" s="104">
        <f t="shared" ref="J211" si="415">I211/3*2</f>
        <v>1.5015500197706601E-3</v>
      </c>
      <c r="K211" s="106">
        <f t="shared" si="379"/>
        <v>323.54211150652429</v>
      </c>
      <c r="L211" s="105"/>
    </row>
    <row r="212" spans="1:12" x14ac:dyDescent="0.3">
      <c r="A212" s="129">
        <v>44516</v>
      </c>
      <c r="B212" s="132">
        <v>319.5</v>
      </c>
      <c r="C212" s="95">
        <f t="shared" si="372"/>
        <v>52826</v>
      </c>
      <c r="D212" s="94">
        <v>5129950</v>
      </c>
      <c r="E212" s="111" t="s">
        <v>99</v>
      </c>
      <c r="F212" s="102">
        <v>490800</v>
      </c>
      <c r="G212" s="100">
        <f t="shared" ref="G212" si="416">F212-F211</f>
        <v>27700</v>
      </c>
      <c r="H212" s="194">
        <f t="shared" ref="H212" si="417">F212/H$3</f>
        <v>5.8220640569395018E-3</v>
      </c>
      <c r="I212" s="98">
        <f t="shared" si="370"/>
        <v>2.3870462633451958E-3</v>
      </c>
      <c r="J212" s="104">
        <f t="shared" ref="J212" si="418">I212/3*2</f>
        <v>1.5913641755634638E-3</v>
      </c>
      <c r="K212" s="106">
        <f t="shared" si="379"/>
        <v>339.14116251482801</v>
      </c>
      <c r="L212" s="106">
        <f t="shared" ref="L212:L219" si="419">D212-D205</f>
        <v>285896</v>
      </c>
    </row>
    <row r="213" spans="1:12" x14ac:dyDescent="0.3">
      <c r="A213" s="129">
        <v>44517</v>
      </c>
      <c r="B213" s="132">
        <v>336.9</v>
      </c>
      <c r="C213" s="95">
        <f t="shared" si="372"/>
        <v>65371</v>
      </c>
      <c r="D213" s="94">
        <v>5195321</v>
      </c>
      <c r="E213" s="111" t="s">
        <v>99</v>
      </c>
      <c r="F213" s="102">
        <v>532600</v>
      </c>
      <c r="G213" s="100">
        <f t="shared" ref="G213" si="420">F213-F212</f>
        <v>41800</v>
      </c>
      <c r="H213" s="194">
        <f t="shared" ref="H213" si="421">F213/H$3</f>
        <v>6.3179122182680904E-3</v>
      </c>
      <c r="I213" s="98">
        <f t="shared" si="370"/>
        <v>2.5903440094899167E-3</v>
      </c>
      <c r="J213" s="104">
        <f t="shared" ref="J213" si="422">I213/3*2</f>
        <v>1.7268960063266112E-3</v>
      </c>
      <c r="K213" s="106">
        <f t="shared" si="379"/>
        <v>357.14234875444839</v>
      </c>
      <c r="L213" s="106">
        <f t="shared" si="419"/>
        <v>301071</v>
      </c>
    </row>
    <row r="214" spans="1:12" x14ac:dyDescent="0.3">
      <c r="A214" s="129">
        <v>44518</v>
      </c>
      <c r="B214" s="132">
        <v>340.7</v>
      </c>
      <c r="C214" s="95">
        <f t="shared" si="372"/>
        <v>52970</v>
      </c>
      <c r="D214" s="94">
        <v>5248291</v>
      </c>
      <c r="E214" s="111" t="s">
        <v>99</v>
      </c>
      <c r="F214" s="102">
        <v>561400</v>
      </c>
      <c r="G214" s="100">
        <f t="shared" ref="G214" si="423">F214-F213</f>
        <v>28800</v>
      </c>
      <c r="H214" s="194">
        <f t="shared" ref="H214" si="424">F214/H$3</f>
        <v>6.6595492289442471E-3</v>
      </c>
      <c r="I214" s="98">
        <f t="shared" si="370"/>
        <v>2.7304151838671411E-3</v>
      </c>
      <c r="J214" s="104">
        <f t="shared" ref="J214" si="425">I214/3*2</f>
        <v>1.8202767892447607E-3</v>
      </c>
      <c r="K214" s="106">
        <f t="shared" si="379"/>
        <v>362.27876631079477</v>
      </c>
      <c r="L214" s="106">
        <f t="shared" si="419"/>
        <v>305401</v>
      </c>
    </row>
    <row r="215" spans="1:12" x14ac:dyDescent="0.3">
      <c r="A215" s="129">
        <v>44519</v>
      </c>
      <c r="B215" s="132">
        <v>362.2</v>
      </c>
      <c r="C215" s="95">
        <f t="shared" si="372"/>
        <v>63924</v>
      </c>
      <c r="D215" s="94">
        <v>5312215</v>
      </c>
      <c r="E215" s="111" t="s">
        <v>99</v>
      </c>
      <c r="F215" s="102">
        <v>603000</v>
      </c>
      <c r="G215" s="100">
        <f t="shared" ref="G215" si="426">F215-F214</f>
        <v>41600</v>
      </c>
      <c r="H215" s="194">
        <f t="shared" ref="H215" si="427">F215/H$3</f>
        <v>7.1530249110320285E-3</v>
      </c>
      <c r="I215" s="98">
        <f t="shared" si="370"/>
        <v>2.9327402135231316E-3</v>
      </c>
      <c r="J215" s="104">
        <f t="shared" ref="J215" si="428">I215/3*2</f>
        <v>1.9551601423487544E-3</v>
      </c>
      <c r="K215" s="106">
        <f t="shared" si="379"/>
        <v>384.63107947805457</v>
      </c>
      <c r="L215" s="106">
        <f t="shared" si="419"/>
        <v>324244</v>
      </c>
    </row>
    <row r="216" spans="1:12" x14ac:dyDescent="0.3">
      <c r="A216" s="129">
        <v>44520</v>
      </c>
      <c r="B216" s="132">
        <v>372.7</v>
      </c>
      <c r="C216" s="95">
        <f t="shared" si="372"/>
        <v>42727</v>
      </c>
      <c r="D216" s="94">
        <v>5354942</v>
      </c>
      <c r="E216" s="111" t="s">
        <v>99</v>
      </c>
      <c r="F216" s="102">
        <v>629600</v>
      </c>
      <c r="G216" s="100">
        <f t="shared" ref="G216" si="429">F216-F215</f>
        <v>26600</v>
      </c>
      <c r="H216" s="194">
        <f t="shared" ref="H216" si="430">F216/H$3</f>
        <v>7.4685646500593124E-3</v>
      </c>
      <c r="I216" s="98">
        <f t="shared" si="370"/>
        <v>3.0621115065243179E-3</v>
      </c>
      <c r="J216" s="104">
        <f t="shared" ref="J216" si="431">I216/3*2</f>
        <v>2.0414076710162121E-3</v>
      </c>
      <c r="K216" s="106">
        <f t="shared" si="379"/>
        <v>395.57888493475679</v>
      </c>
      <c r="L216" s="106">
        <f t="shared" si="419"/>
        <v>333473</v>
      </c>
    </row>
    <row r="217" spans="1:12" x14ac:dyDescent="0.3">
      <c r="A217" s="129">
        <v>44521</v>
      </c>
      <c r="B217" s="132">
        <v>386.5</v>
      </c>
      <c r="C217" s="110">
        <f t="shared" si="372"/>
        <v>30643</v>
      </c>
      <c r="D217" s="94">
        <v>5385585</v>
      </c>
      <c r="E217" s="111" t="s">
        <v>99</v>
      </c>
      <c r="F217" s="102">
        <v>637200</v>
      </c>
      <c r="G217" s="100">
        <f t="shared" ref="G217" si="432">F217-F216</f>
        <v>7600</v>
      </c>
      <c r="H217" s="194">
        <f t="shared" ref="H217" si="433">F217/H$3</f>
        <v>7.5587188612099643E-3</v>
      </c>
      <c r="I217" s="98">
        <f t="shared" si="370"/>
        <v>3.099074733096085E-3</v>
      </c>
      <c r="J217" s="104">
        <f t="shared" ref="J217" si="434">I217/3*2</f>
        <v>2.0660498220640565E-3</v>
      </c>
      <c r="K217" s="106">
        <f t="shared" si="379"/>
        <v>403.92526690391463</v>
      </c>
      <c r="L217" s="106">
        <f t="shared" si="419"/>
        <v>340509</v>
      </c>
    </row>
    <row r="218" spans="1:12" x14ac:dyDescent="0.3">
      <c r="A218" s="129">
        <v>44522</v>
      </c>
      <c r="B218" s="132">
        <v>399.8</v>
      </c>
      <c r="C218" s="95">
        <f t="shared" si="372"/>
        <v>45326</v>
      </c>
      <c r="D218" s="94">
        <v>5430911</v>
      </c>
      <c r="E218" s="111" t="s">
        <v>99</v>
      </c>
      <c r="F218" s="102">
        <v>651500</v>
      </c>
      <c r="G218" s="100">
        <f t="shared" ref="G218" si="435">F218-F217</f>
        <v>14300</v>
      </c>
      <c r="H218" s="194">
        <f t="shared" ref="H218" si="436">F218/H$3</f>
        <v>7.728351126927639E-3</v>
      </c>
      <c r="I218" s="98">
        <f t="shared" si="370"/>
        <v>3.1686239620403317E-3</v>
      </c>
      <c r="J218" s="104">
        <f t="shared" ref="J218" si="437">I218/3*2</f>
        <v>2.1124159746935545E-3</v>
      </c>
      <c r="K218" s="106">
        <f t="shared" si="379"/>
        <v>419.6761565836299</v>
      </c>
      <c r="L218" s="106">
        <f t="shared" si="419"/>
        <v>353787</v>
      </c>
    </row>
    <row r="219" spans="1:12" x14ac:dyDescent="0.3">
      <c r="A219" s="129">
        <v>44523</v>
      </c>
      <c r="B219" s="132">
        <v>404.5</v>
      </c>
      <c r="C219" s="95">
        <f t="shared" si="372"/>
        <v>66884</v>
      </c>
      <c r="D219" s="94">
        <v>5497795</v>
      </c>
      <c r="E219" s="111" t="s">
        <v>99</v>
      </c>
      <c r="F219" s="102">
        <v>685100</v>
      </c>
      <c r="G219" s="100">
        <f t="shared" ref="G219" si="438">F219-F218</f>
        <v>33600</v>
      </c>
      <c r="H219" s="194">
        <f t="shared" ref="H219" si="439">F219/H$3</f>
        <v>8.1269276393831549E-3</v>
      </c>
      <c r="I219" s="98">
        <f t="shared" si="370"/>
        <v>3.3320403321470933E-3</v>
      </c>
      <c r="J219" s="104">
        <f t="shared" ref="J219" si="440">I219/3*2</f>
        <v>2.2213602214313957E-3</v>
      </c>
      <c r="K219" s="106">
        <f t="shared" si="379"/>
        <v>436.35231316725975</v>
      </c>
      <c r="L219" s="106">
        <f t="shared" si="419"/>
        <v>367845</v>
      </c>
    </row>
    <row r="220" spans="1:12" x14ac:dyDescent="0.3">
      <c r="A220" s="129">
        <v>44524</v>
      </c>
      <c r="B220" s="132">
        <v>419.7</v>
      </c>
      <c r="C220" s="95">
        <f t="shared" si="372"/>
        <v>75961</v>
      </c>
      <c r="D220" s="94">
        <v>5573756</v>
      </c>
      <c r="E220" s="111" t="s">
        <v>99</v>
      </c>
      <c r="F220" s="102">
        <v>729200</v>
      </c>
      <c r="G220" s="100">
        <f t="shared" ref="G220" si="441">F220-F219</f>
        <v>44100</v>
      </c>
      <c r="H220" s="194">
        <f t="shared" ref="H220" si="442">F220/H$3</f>
        <v>8.6500593119810208E-3</v>
      </c>
      <c r="I220" s="98">
        <f t="shared" si="370"/>
        <v>3.5465243179122184E-3</v>
      </c>
      <c r="J220" s="104">
        <f t="shared" ref="J220" si="443">I220/3*2</f>
        <v>2.3643495452748122E-3</v>
      </c>
      <c r="K220" s="106">
        <f t="shared" si="379"/>
        <v>448.91459074733098</v>
      </c>
      <c r="L220" s="106">
        <f t="shared" ref="L220:L225" si="444">D220-D213</f>
        <v>378435</v>
      </c>
    </row>
    <row r="221" spans="1:12" x14ac:dyDescent="0.3">
      <c r="A221" s="129">
        <v>44525</v>
      </c>
      <c r="B221" s="132">
        <v>438.2</v>
      </c>
      <c r="C221" s="95">
        <f t="shared" si="372"/>
        <v>76414</v>
      </c>
      <c r="D221" s="94">
        <v>5650170</v>
      </c>
      <c r="E221" s="111" t="s">
        <v>99</v>
      </c>
      <c r="F221" s="196">
        <v>774300</v>
      </c>
      <c r="G221" s="100">
        <f t="shared" ref="G221" si="445">F221-F220</f>
        <v>45100</v>
      </c>
      <c r="H221" s="194">
        <f t="shared" ref="H221" si="446">F221/H$3</f>
        <v>9.1850533807829177E-3</v>
      </c>
      <c r="I221" s="98">
        <f t="shared" si="370"/>
        <v>3.7658718861209961E-3</v>
      </c>
      <c r="J221" s="104">
        <f t="shared" ref="J221" si="447">I221/3*2</f>
        <v>2.5105812574139972E-3</v>
      </c>
      <c r="K221" s="106">
        <f t="shared" si="379"/>
        <v>476.72479240806638</v>
      </c>
      <c r="L221" s="106">
        <f t="shared" si="444"/>
        <v>401879</v>
      </c>
    </row>
    <row r="222" spans="1:12" x14ac:dyDescent="0.3">
      <c r="A222" s="129">
        <v>44526</v>
      </c>
      <c r="B222" s="132">
        <v>444.3</v>
      </c>
      <c r="C222" s="95">
        <f t="shared" si="372"/>
        <v>67125</v>
      </c>
      <c r="D222" s="94">
        <v>5717295</v>
      </c>
      <c r="E222" s="111" t="s">
        <v>99</v>
      </c>
      <c r="F222" s="102">
        <v>813400</v>
      </c>
      <c r="G222" s="100">
        <f t="shared" ref="G222" si="448">F222-F221</f>
        <v>39100</v>
      </c>
      <c r="H222" s="194">
        <f t="shared" ref="H222" si="449">F222/H$3</f>
        <v>9.6488730723606163E-3</v>
      </c>
      <c r="I222" s="98">
        <f t="shared" si="370"/>
        <v>3.9560379596678521E-3</v>
      </c>
      <c r="J222" s="104">
        <f t="shared" ref="J222" si="450">I222/3*2</f>
        <v>2.637358639778568E-3</v>
      </c>
      <c r="K222" s="106">
        <f t="shared" si="379"/>
        <v>480.52194543297747</v>
      </c>
      <c r="L222" s="106">
        <f t="shared" si="444"/>
        <v>405080</v>
      </c>
    </row>
    <row r="223" spans="1:12" x14ac:dyDescent="0.3">
      <c r="A223" s="129">
        <v>44527</v>
      </c>
      <c r="B223" s="132">
        <v>446.7</v>
      </c>
      <c r="C223" s="114">
        <f t="shared" si="372"/>
        <v>44401</v>
      </c>
      <c r="D223" s="94">
        <v>5761696</v>
      </c>
      <c r="E223" s="111" t="s">
        <v>99</v>
      </c>
      <c r="F223" s="102">
        <v>837200</v>
      </c>
      <c r="G223" s="100">
        <f t="shared" ref="G223" si="451">F223-F222</f>
        <v>23800</v>
      </c>
      <c r="H223" s="194">
        <f t="shared" ref="H223" si="452">F223/H$3</f>
        <v>9.9311981020166074E-3</v>
      </c>
      <c r="I223" s="98">
        <f t="shared" si="370"/>
        <v>4.0717912218268086E-3</v>
      </c>
      <c r="J223" s="104">
        <f t="shared" ref="J223" si="453">I223/3*2</f>
        <v>2.7145274812178724E-3</v>
      </c>
      <c r="K223" s="106">
        <f t="shared" si="379"/>
        <v>482.50771055753262</v>
      </c>
      <c r="L223" s="106">
        <f t="shared" si="444"/>
        <v>406754</v>
      </c>
    </row>
    <row r="224" spans="1:12" x14ac:dyDescent="0.3">
      <c r="A224" s="129">
        <v>44528</v>
      </c>
      <c r="B224" s="132">
        <v>452.4</v>
      </c>
      <c r="C224" s="110">
        <f t="shared" si="372"/>
        <v>29364</v>
      </c>
      <c r="D224" s="94">
        <v>5791060</v>
      </c>
      <c r="E224" s="111" t="s">
        <v>99</v>
      </c>
      <c r="F224" s="102">
        <v>837300</v>
      </c>
      <c r="G224" s="100">
        <f t="shared" ref="G224" si="454">F224-F223</f>
        <v>100</v>
      </c>
      <c r="H224" s="194">
        <f t="shared" ref="H224" si="455">F224/H$3</f>
        <v>9.932384341637011E-3</v>
      </c>
      <c r="I224" s="98">
        <f t="shared" si="370"/>
        <v>4.0722775800711743E-3</v>
      </c>
      <c r="J224" s="104">
        <f t="shared" ref="J224" si="456">I224/3*2</f>
        <v>2.7148517200474495E-3</v>
      </c>
      <c r="K224" s="106">
        <f t="shared" si="379"/>
        <v>480.99051008303678</v>
      </c>
      <c r="L224" s="106">
        <f t="shared" si="444"/>
        <v>405475</v>
      </c>
    </row>
    <row r="225" spans="1:15" x14ac:dyDescent="0.3">
      <c r="A225" s="129">
        <v>44529</v>
      </c>
      <c r="B225" s="132">
        <v>452.2</v>
      </c>
      <c r="C225" s="95">
        <f t="shared" si="372"/>
        <v>45753</v>
      </c>
      <c r="D225" s="94">
        <v>5836813</v>
      </c>
      <c r="E225" s="111" t="s">
        <v>99</v>
      </c>
      <c r="F225" s="102">
        <v>842100</v>
      </c>
      <c r="G225" s="100">
        <f t="shared" ref="G225:G231" si="457">F225-F224</f>
        <v>4800</v>
      </c>
      <c r="H225" s="194">
        <f t="shared" ref="H225" si="458">F225/H$3</f>
        <v>9.9893238434163693E-3</v>
      </c>
      <c r="I225" s="98">
        <f t="shared" si="370"/>
        <v>4.0956227758007112E-3</v>
      </c>
      <c r="J225" s="104">
        <f t="shared" ref="J225" si="459">I225/3*2</f>
        <v>2.7304151838671406E-3</v>
      </c>
      <c r="K225" s="106">
        <f t="shared" si="379"/>
        <v>481.49703440094902</v>
      </c>
      <c r="L225" s="106">
        <f t="shared" si="444"/>
        <v>405902</v>
      </c>
    </row>
    <row r="226" spans="1:15" x14ac:dyDescent="0.3">
      <c r="A226" s="129">
        <v>44530</v>
      </c>
      <c r="B226" s="132">
        <v>442.9</v>
      </c>
      <c r="C226" s="95">
        <f t="shared" si="372"/>
        <v>67186</v>
      </c>
      <c r="D226" s="94">
        <v>5903999</v>
      </c>
      <c r="E226" s="111" t="s">
        <v>99</v>
      </c>
      <c r="F226" s="102">
        <v>864600</v>
      </c>
      <c r="G226" s="100">
        <f t="shared" si="457"/>
        <v>22500</v>
      </c>
      <c r="H226" s="194">
        <f t="shared" ref="H226" si="460">F226/H$3</f>
        <v>1.0256227758007117E-2</v>
      </c>
      <c r="I226" s="98">
        <f t="shared" si="370"/>
        <v>4.2050533807829176E-3</v>
      </c>
      <c r="J226" s="104">
        <f t="shared" ref="J226" si="461">I226/3*2</f>
        <v>2.8033689205219452E-3</v>
      </c>
      <c r="K226" s="106">
        <f t="shared" si="379"/>
        <v>481.85527876631079</v>
      </c>
      <c r="L226" s="106">
        <f t="shared" ref="L226:L231" si="462">D226-D219</f>
        <v>406204</v>
      </c>
    </row>
    <row r="227" spans="1:15" x14ac:dyDescent="0.3">
      <c r="A227" s="129">
        <v>44531</v>
      </c>
      <c r="B227" s="132">
        <v>439.2</v>
      </c>
      <c r="C227" s="95">
        <f t="shared" ref="C227:C229" si="463">D227-D226</f>
        <v>73209</v>
      </c>
      <c r="D227" s="94">
        <v>5977208</v>
      </c>
      <c r="E227" s="111" t="s">
        <v>99</v>
      </c>
      <c r="F227" s="102">
        <v>895300</v>
      </c>
      <c r="G227" s="100">
        <f t="shared" si="457"/>
        <v>30700</v>
      </c>
      <c r="H227" s="194">
        <f t="shared" ref="H227" si="464">F227/H$3</f>
        <v>1.0620403321470937E-2</v>
      </c>
      <c r="I227" s="98">
        <f t="shared" si="370"/>
        <v>4.3543653618030838E-3</v>
      </c>
      <c r="J227" s="104">
        <f t="shared" ref="J227" si="465">I227/3*2</f>
        <v>2.902910241202056E-3</v>
      </c>
      <c r="K227" s="106">
        <f t="shared" si="379"/>
        <v>478.59074733096082</v>
      </c>
      <c r="L227" s="106">
        <f t="shared" si="462"/>
        <v>403452</v>
      </c>
      <c r="M227" s="155"/>
      <c r="N227" s="136">
        <f>M227/H$3</f>
        <v>0</v>
      </c>
      <c r="O227" s="129">
        <f>A227</f>
        <v>44531</v>
      </c>
    </row>
    <row r="228" spans="1:15" x14ac:dyDescent="0.3">
      <c r="A228" s="129">
        <v>44532</v>
      </c>
      <c r="B228" s="132">
        <v>442.1</v>
      </c>
      <c r="C228" s="95">
        <f t="shared" si="463"/>
        <v>74352</v>
      </c>
      <c r="D228" s="94">
        <v>6051560</v>
      </c>
      <c r="E228" s="111" t="s">
        <v>99</v>
      </c>
      <c r="F228" s="102">
        <v>925800</v>
      </c>
      <c r="G228" s="100">
        <f t="shared" si="457"/>
        <v>30500</v>
      </c>
      <c r="H228" s="194">
        <f t="shared" ref="H228" si="466">F228/H$3</f>
        <v>1.098220640569395E-2</v>
      </c>
      <c r="I228" s="98">
        <f t="shared" si="370"/>
        <v>4.5027046263345196E-3</v>
      </c>
      <c r="J228" s="104">
        <f t="shared" ref="J228" si="467">I228/3*2</f>
        <v>3.001803084223013E-3</v>
      </c>
      <c r="K228" s="106">
        <f t="shared" si="379"/>
        <v>476.14472123368921</v>
      </c>
      <c r="L228" s="106">
        <f t="shared" si="462"/>
        <v>401390</v>
      </c>
      <c r="M228" s="155"/>
      <c r="N228" s="136">
        <f t="shared" ref="N228:N291" si="468">M228/H$3</f>
        <v>0</v>
      </c>
      <c r="O228" s="129">
        <f t="shared" ref="O228:O262" si="469">A228</f>
        <v>44532</v>
      </c>
    </row>
    <row r="229" spans="1:15" x14ac:dyDescent="0.3">
      <c r="A229" s="129">
        <v>44533</v>
      </c>
      <c r="B229" s="132">
        <v>442.7</v>
      </c>
      <c r="C229" s="95">
        <f t="shared" si="463"/>
        <v>64510</v>
      </c>
      <c r="D229" s="94">
        <v>6116070</v>
      </c>
      <c r="E229" s="111" t="s">
        <v>99</v>
      </c>
      <c r="F229" s="102">
        <v>955000</v>
      </c>
      <c r="G229" s="100">
        <f t="shared" si="457"/>
        <v>29200</v>
      </c>
      <c r="H229" s="194">
        <f t="shared" ref="H229" si="470">F229/H$3</f>
        <v>1.132858837485172E-2</v>
      </c>
      <c r="I229" s="98">
        <f t="shared" si="370"/>
        <v>4.6447212336892044E-3</v>
      </c>
      <c r="J229" s="104">
        <f t="shared" ref="J229" si="471">I229/3*2</f>
        <v>3.0964808224594694E-3</v>
      </c>
      <c r="K229" s="106">
        <f t="shared" si="379"/>
        <v>473.04270462633451</v>
      </c>
      <c r="L229" s="106">
        <f t="shared" si="462"/>
        <v>398775</v>
      </c>
      <c r="M229" s="155"/>
      <c r="N229" s="136">
        <f t="shared" si="468"/>
        <v>0</v>
      </c>
      <c r="O229" s="129">
        <f t="shared" si="469"/>
        <v>44533</v>
      </c>
    </row>
    <row r="230" spans="1:15" x14ac:dyDescent="0.3">
      <c r="A230" s="129">
        <v>44534</v>
      </c>
      <c r="B230" s="132">
        <v>439.2</v>
      </c>
      <c r="C230" s="95">
        <f t="shared" ref="C230" si="472">D230-D229</f>
        <v>42055</v>
      </c>
      <c r="D230" s="94">
        <v>6158125</v>
      </c>
      <c r="E230" s="111" t="s">
        <v>99</v>
      </c>
      <c r="F230" s="102">
        <v>972500</v>
      </c>
      <c r="G230" s="100">
        <f t="shared" si="457"/>
        <v>17500</v>
      </c>
      <c r="H230" s="194">
        <f t="shared" ref="H230" si="473">F230/H$3</f>
        <v>1.1536180308422302E-2</v>
      </c>
      <c r="I230" s="98">
        <f t="shared" si="370"/>
        <v>4.7298339264531435E-3</v>
      </c>
      <c r="J230" s="104">
        <f t="shared" ref="J230" si="474">I230/3*2</f>
        <v>3.1532226176354291E-3</v>
      </c>
      <c r="K230" s="106">
        <f t="shared" si="379"/>
        <v>470.25978647686833</v>
      </c>
      <c r="L230" s="106">
        <f t="shared" si="462"/>
        <v>396429</v>
      </c>
      <c r="M230" s="155"/>
      <c r="N230" s="136">
        <f t="shared" si="468"/>
        <v>0</v>
      </c>
      <c r="O230" s="129">
        <f t="shared" si="469"/>
        <v>44534</v>
      </c>
    </row>
    <row r="231" spans="1:15" x14ac:dyDescent="0.3">
      <c r="A231" s="129">
        <v>44535</v>
      </c>
      <c r="B231" s="132">
        <v>441.9</v>
      </c>
      <c r="C231" s="110">
        <f t="shared" ref="C231" si="475">D231-D230</f>
        <v>27836</v>
      </c>
      <c r="D231" s="94">
        <v>6185961</v>
      </c>
      <c r="E231" s="111" t="s">
        <v>99</v>
      </c>
      <c r="F231" s="102">
        <v>962700</v>
      </c>
      <c r="G231" s="100">
        <f t="shared" si="457"/>
        <v>-9800</v>
      </c>
      <c r="H231" s="194">
        <f t="shared" ref="H231" si="476">F231/H$3</f>
        <v>1.1419928825622776E-2</v>
      </c>
      <c r="I231" s="98">
        <f t="shared" si="370"/>
        <v>4.6821708185053375E-3</v>
      </c>
      <c r="J231" s="104">
        <f t="shared" ref="J231" si="477">I231/3*2</f>
        <v>3.1214472123368918E-3</v>
      </c>
      <c r="K231" s="106">
        <f t="shared" si="379"/>
        <v>468.44721233689205</v>
      </c>
      <c r="L231" s="106">
        <f t="shared" si="462"/>
        <v>394901</v>
      </c>
      <c r="M231" s="155"/>
      <c r="N231" s="136">
        <f t="shared" si="468"/>
        <v>0</v>
      </c>
      <c r="O231" s="129">
        <f t="shared" si="469"/>
        <v>44535</v>
      </c>
    </row>
    <row r="232" spans="1:15" x14ac:dyDescent="0.3">
      <c r="A232" s="129">
        <v>44536</v>
      </c>
      <c r="B232" s="132">
        <v>432.2</v>
      </c>
      <c r="C232" s="95">
        <f t="shared" ref="C232" si="478">D232-D231</f>
        <v>36059</v>
      </c>
      <c r="D232" s="94">
        <v>6222020</v>
      </c>
      <c r="E232" s="111" t="s">
        <v>99</v>
      </c>
      <c r="F232" s="102">
        <v>948000</v>
      </c>
      <c r="G232" s="100">
        <f t="shared" ref="G232" si="479">F232-F231</f>
        <v>-14700</v>
      </c>
      <c r="H232" s="194">
        <f t="shared" ref="H232" si="480">F232/H$3</f>
        <v>1.1245551601423487E-2</v>
      </c>
      <c r="I232" s="98">
        <f t="shared" si="370"/>
        <v>4.6106761565836291E-3</v>
      </c>
      <c r="J232" s="104">
        <f t="shared" ref="J232" si="481">I232/3*2</f>
        <v>3.0737841043890859E-3</v>
      </c>
      <c r="K232" s="106">
        <f t="shared" si="379"/>
        <v>456.94780545670227</v>
      </c>
      <c r="L232" s="106">
        <f t="shared" ref="L232" si="482">D232-D225</f>
        <v>385207</v>
      </c>
      <c r="M232" s="155"/>
      <c r="N232" s="136">
        <f t="shared" si="468"/>
        <v>0</v>
      </c>
      <c r="O232" s="129">
        <f t="shared" si="469"/>
        <v>44536</v>
      </c>
    </row>
    <row r="233" spans="1:15" x14ac:dyDescent="0.3">
      <c r="A233" s="129">
        <v>44537</v>
      </c>
      <c r="B233" s="132">
        <v>427</v>
      </c>
      <c r="C233" s="95">
        <f t="shared" ref="C233" si="483">D233-D232</f>
        <v>69601</v>
      </c>
      <c r="D233" s="94">
        <v>6291621</v>
      </c>
      <c r="E233" s="111" t="s">
        <v>99</v>
      </c>
      <c r="F233" s="102">
        <v>961900</v>
      </c>
      <c r="G233" s="100">
        <f t="shared" ref="G233" si="484">F233-F232</f>
        <v>13900</v>
      </c>
      <c r="H233" s="194">
        <f t="shared" ref="H233" si="485">F233/H$3</f>
        <v>1.1410438908659549E-2</v>
      </c>
      <c r="I233" s="98">
        <f t="shared" si="370"/>
        <v>4.6782799525504149E-3</v>
      </c>
      <c r="J233" s="104">
        <f t="shared" ref="J233" si="486">I233/3*2</f>
        <v>3.1188533017002767E-3</v>
      </c>
      <c r="K233" s="106">
        <f t="shared" si="379"/>
        <v>459.81257413997628</v>
      </c>
      <c r="L233" s="106">
        <f t="shared" ref="L233" si="487">D233-D226</f>
        <v>387622</v>
      </c>
      <c r="M233" s="155"/>
      <c r="N233" s="136">
        <f t="shared" si="468"/>
        <v>0</v>
      </c>
      <c r="O233" s="129">
        <f t="shared" si="469"/>
        <v>44537</v>
      </c>
    </row>
    <row r="234" spans="1:15" x14ac:dyDescent="0.3">
      <c r="A234" s="129">
        <v>44538</v>
      </c>
      <c r="B234" s="132">
        <v>422.3</v>
      </c>
      <c r="C234" s="95">
        <f t="shared" ref="C234" si="488">D234-D233</f>
        <v>70611</v>
      </c>
      <c r="D234" s="94">
        <v>6362232</v>
      </c>
      <c r="E234" s="111" t="s">
        <v>99</v>
      </c>
      <c r="F234" s="102">
        <v>979400</v>
      </c>
      <c r="G234" s="100">
        <f t="shared" ref="G234" si="489">F234-F233</f>
        <v>17500</v>
      </c>
      <c r="H234" s="194">
        <f t="shared" ref="H234" si="490">F234/H$3</f>
        <v>1.1618030842230131E-2</v>
      </c>
      <c r="I234" s="98">
        <f t="shared" si="370"/>
        <v>4.7633926453143531E-3</v>
      </c>
      <c r="J234" s="104">
        <f t="shared" ref="J234" si="491">I234/3*2</f>
        <v>3.1755950968762356E-3</v>
      </c>
      <c r="K234" s="106">
        <f t="shared" si="379"/>
        <v>456.73072360616845</v>
      </c>
      <c r="L234" s="106">
        <f t="shared" ref="L234" si="492">D234-D227</f>
        <v>385024</v>
      </c>
      <c r="M234" s="155"/>
      <c r="N234" s="136">
        <f t="shared" si="468"/>
        <v>0</v>
      </c>
      <c r="O234" s="129">
        <f t="shared" si="469"/>
        <v>44538</v>
      </c>
    </row>
    <row r="235" spans="1:15" x14ac:dyDescent="0.3">
      <c r="A235" s="129">
        <v>44539</v>
      </c>
      <c r="B235" s="132">
        <v>413.7</v>
      </c>
      <c r="C235" s="95">
        <f t="shared" ref="C235" si="493">D235-D234</f>
        <v>61288</v>
      </c>
      <c r="D235" s="94">
        <v>6423520</v>
      </c>
      <c r="E235" s="111" t="s">
        <v>99</v>
      </c>
      <c r="F235" s="102">
        <v>989200</v>
      </c>
      <c r="G235" s="100">
        <f t="shared" ref="G235" si="494">F235-F234</f>
        <v>9800</v>
      </c>
      <c r="H235" s="194">
        <f t="shared" ref="H235:H298" si="495">F235/H$3</f>
        <v>1.1734282325029656E-2</v>
      </c>
      <c r="I235" s="98">
        <f t="shared" si="370"/>
        <v>4.8110557532621591E-3</v>
      </c>
      <c r="J235" s="104">
        <f t="shared" ref="J235" si="496">I235/3*2</f>
        <v>3.2073705021747729E-3</v>
      </c>
      <c r="K235" s="106">
        <f t="shared" si="379"/>
        <v>441.23368920521943</v>
      </c>
      <c r="L235" s="106">
        <f t="shared" ref="L235" si="497">D235-D228</f>
        <v>371960</v>
      </c>
      <c r="M235" s="155"/>
      <c r="N235" s="136">
        <f t="shared" si="468"/>
        <v>0</v>
      </c>
      <c r="O235" s="129">
        <f t="shared" si="469"/>
        <v>44539</v>
      </c>
    </row>
    <row r="236" spans="1:15" x14ac:dyDescent="0.3">
      <c r="A236" s="129">
        <v>44540</v>
      </c>
      <c r="B236" s="132">
        <v>402.9</v>
      </c>
      <c r="C236" s="95">
        <f t="shared" ref="C236" si="498">D236-D235</f>
        <v>53697</v>
      </c>
      <c r="D236" s="94">
        <v>6477217</v>
      </c>
      <c r="E236" s="111" t="s">
        <v>99</v>
      </c>
      <c r="F236" s="116">
        <v>1003600</v>
      </c>
      <c r="G236" s="100">
        <f t="shared" ref="G236" si="499">F236-F235</f>
        <v>14400</v>
      </c>
      <c r="H236" s="194">
        <f t="shared" si="495"/>
        <v>1.1905100830367735E-2</v>
      </c>
      <c r="I236" s="98">
        <f t="shared" si="370"/>
        <v>4.8810913404507706E-3</v>
      </c>
      <c r="J236" s="104">
        <f t="shared" ref="J236" si="500">I236/3*2</f>
        <v>3.2540608936338471E-3</v>
      </c>
      <c r="K236" s="106">
        <f t="shared" si="379"/>
        <v>428.4068801897983</v>
      </c>
      <c r="L236" s="106">
        <f t="shared" ref="L236" si="501">D236-D229</f>
        <v>361147</v>
      </c>
      <c r="M236" s="155"/>
      <c r="N236" s="136">
        <f t="shared" si="468"/>
        <v>0</v>
      </c>
      <c r="O236" s="129">
        <f t="shared" si="469"/>
        <v>44540</v>
      </c>
    </row>
    <row r="237" spans="1:15" x14ac:dyDescent="0.3">
      <c r="A237" s="129">
        <v>44541</v>
      </c>
      <c r="B237" s="132">
        <v>390.9</v>
      </c>
      <c r="C237" s="95">
        <f t="shared" ref="C237" si="502">D237-D236</f>
        <v>32646</v>
      </c>
      <c r="D237" s="94">
        <v>6509863</v>
      </c>
      <c r="E237" s="111" t="s">
        <v>99</v>
      </c>
      <c r="F237" s="116">
        <v>1008900</v>
      </c>
      <c r="G237" s="100">
        <f t="shared" ref="G237" si="503">F237-F236</f>
        <v>5300</v>
      </c>
      <c r="H237" s="194">
        <f t="shared" si="495"/>
        <v>1.1967971530249111E-2</v>
      </c>
      <c r="I237" s="98">
        <f t="shared" si="370"/>
        <v>4.9068683274021349E-3</v>
      </c>
      <c r="J237" s="104">
        <f t="shared" ref="J237" si="504">I237/3*2</f>
        <v>3.2712455516014233E-3</v>
      </c>
      <c r="K237" s="106">
        <f t="shared" si="379"/>
        <v>417.24555160142353</v>
      </c>
      <c r="L237" s="106">
        <f t="shared" ref="L237" si="505">D237-D230</f>
        <v>351738</v>
      </c>
      <c r="M237" s="155"/>
      <c r="N237" s="136">
        <f t="shared" si="468"/>
        <v>0</v>
      </c>
      <c r="O237" s="129">
        <f t="shared" si="469"/>
        <v>44541</v>
      </c>
    </row>
    <row r="238" spans="1:15" x14ac:dyDescent="0.3">
      <c r="A238" s="129">
        <v>44542</v>
      </c>
      <c r="B238" s="132">
        <v>389.2</v>
      </c>
      <c r="C238" s="110">
        <f t="shared" ref="C238" si="506">D238-D237</f>
        <v>21743</v>
      </c>
      <c r="D238" s="94">
        <v>6531606</v>
      </c>
      <c r="E238" s="111" t="s">
        <v>62</v>
      </c>
      <c r="F238" s="102">
        <v>990200</v>
      </c>
      <c r="G238" s="100">
        <f t="shared" ref="G238" si="507">F238-F237</f>
        <v>-18700</v>
      </c>
      <c r="H238" s="194">
        <f t="shared" si="495"/>
        <v>1.1746144721233689E-2</v>
      </c>
      <c r="I238" s="98">
        <f t="shared" si="370"/>
        <v>4.8159193357058122E-3</v>
      </c>
      <c r="J238" s="104">
        <f t="shared" ref="J238" si="508">I238/3*2</f>
        <v>3.2106128904705413E-3</v>
      </c>
      <c r="K238" s="106">
        <f t="shared" si="379"/>
        <v>410.01779359430611</v>
      </c>
      <c r="L238" s="106">
        <f t="shared" ref="L238" si="509">D238-D231</f>
        <v>345645</v>
      </c>
      <c r="M238" s="155"/>
      <c r="N238" s="136">
        <f t="shared" si="468"/>
        <v>0</v>
      </c>
      <c r="O238" s="129">
        <f t="shared" si="469"/>
        <v>44542</v>
      </c>
    </row>
    <row r="239" spans="1:15" x14ac:dyDescent="0.3">
      <c r="A239" s="129">
        <v>44543</v>
      </c>
      <c r="B239" s="132">
        <v>375</v>
      </c>
      <c r="C239" s="95">
        <f t="shared" ref="C239" si="510">D239-D238</f>
        <v>30823</v>
      </c>
      <c r="D239" s="94">
        <v>6562429</v>
      </c>
      <c r="E239" s="111" t="s">
        <v>62</v>
      </c>
      <c r="F239" s="102">
        <v>958900</v>
      </c>
      <c r="G239" s="100">
        <f t="shared" ref="G239" si="511">F239-F238</f>
        <v>-31300</v>
      </c>
      <c r="H239" s="194">
        <f t="shared" si="495"/>
        <v>1.1374851720047449E-2</v>
      </c>
      <c r="I239" s="98">
        <f t="shared" si="370"/>
        <v>4.6636892052194538E-3</v>
      </c>
      <c r="J239" s="104">
        <f t="shared" ref="J239" si="512">I239/3*2</f>
        <v>3.1091261368129692E-3</v>
      </c>
      <c r="K239" s="106">
        <f t="shared" si="379"/>
        <v>403.80664294187426</v>
      </c>
      <c r="L239" s="106">
        <f t="shared" ref="L239" si="513">D239-D232</f>
        <v>340409</v>
      </c>
      <c r="M239" s="155"/>
      <c r="N239" s="136">
        <f t="shared" si="468"/>
        <v>0</v>
      </c>
      <c r="O239" s="129">
        <f t="shared" si="469"/>
        <v>44543</v>
      </c>
    </row>
    <row r="240" spans="1:15" x14ac:dyDescent="0.3">
      <c r="A240" s="129">
        <v>44544</v>
      </c>
      <c r="B240" s="132">
        <v>353</v>
      </c>
      <c r="C240" s="95">
        <f t="shared" ref="C240" si="514">D240-D239</f>
        <v>51301</v>
      </c>
      <c r="D240" s="94">
        <v>6613730</v>
      </c>
      <c r="E240" s="111" t="s">
        <v>62</v>
      </c>
      <c r="F240" s="102">
        <v>947300</v>
      </c>
      <c r="G240" s="100">
        <f t="shared" ref="G240" si="515">F240-F239</f>
        <v>-11600</v>
      </c>
      <c r="H240" s="194">
        <f t="shared" si="495"/>
        <v>1.1237247924080665E-2</v>
      </c>
      <c r="I240" s="98">
        <f t="shared" si="370"/>
        <v>4.607271648873072E-3</v>
      </c>
      <c r="J240" s="104">
        <f t="shared" ref="J240" si="516">I240/3*2</f>
        <v>3.0715144325820479E-3</v>
      </c>
      <c r="K240" s="106">
        <f t="shared" si="379"/>
        <v>382.09845788849344</v>
      </c>
      <c r="L240" s="106">
        <f t="shared" ref="L240" si="517">D240-D233</f>
        <v>322109</v>
      </c>
      <c r="M240" s="155"/>
      <c r="N240" s="136">
        <f t="shared" si="468"/>
        <v>0</v>
      </c>
      <c r="O240" s="129">
        <f t="shared" si="469"/>
        <v>44544</v>
      </c>
    </row>
    <row r="241" spans="1:15" x14ac:dyDescent="0.3">
      <c r="A241" s="129">
        <v>44545</v>
      </c>
      <c r="B241" s="132">
        <v>340.1</v>
      </c>
      <c r="C241" s="95">
        <f t="shared" ref="C241" si="518">D241-D240</f>
        <v>56677</v>
      </c>
      <c r="D241" s="94">
        <v>6670407</v>
      </c>
      <c r="E241" s="111" t="s">
        <v>62</v>
      </c>
      <c r="F241" s="102">
        <v>944600</v>
      </c>
      <c r="G241" s="100">
        <f t="shared" ref="G241" si="519">F241-F240</f>
        <v>-2700</v>
      </c>
      <c r="H241" s="194">
        <f t="shared" si="495"/>
        <v>1.1205219454329774E-2</v>
      </c>
      <c r="I241" s="98">
        <f t="shared" si="370"/>
        <v>4.5941399762752071E-3</v>
      </c>
      <c r="J241" s="104">
        <f t="shared" ref="J241" si="520">I241/3*2</f>
        <v>3.0627599841834712E-3</v>
      </c>
      <c r="K241" s="106">
        <f t="shared" si="379"/>
        <v>365.56939501779362</v>
      </c>
      <c r="L241" s="106">
        <f t="shared" ref="L241" si="521">D241-D234</f>
        <v>308175</v>
      </c>
      <c r="M241" s="155"/>
      <c r="N241" s="136">
        <f t="shared" si="468"/>
        <v>0</v>
      </c>
      <c r="O241" s="129">
        <f t="shared" si="469"/>
        <v>44545</v>
      </c>
    </row>
    <row r="242" spans="1:15" x14ac:dyDescent="0.3">
      <c r="A242" s="129">
        <v>44546</v>
      </c>
      <c r="B242" s="132">
        <v>331.8</v>
      </c>
      <c r="C242" s="95">
        <f t="shared" ref="C242" si="522">D242-D241</f>
        <v>50968</v>
      </c>
      <c r="D242" s="94">
        <v>6721375</v>
      </c>
      <c r="E242" s="111" t="s">
        <v>62</v>
      </c>
      <c r="F242" s="102">
        <v>934400</v>
      </c>
      <c r="G242" s="100">
        <f t="shared" ref="G242" si="523">F242-F241</f>
        <v>-10200</v>
      </c>
      <c r="H242" s="194">
        <f t="shared" si="495"/>
        <v>1.1084223013048636E-2</v>
      </c>
      <c r="I242" s="98">
        <f t="shared" si="370"/>
        <v>4.5445314353499402E-3</v>
      </c>
      <c r="J242" s="104">
        <f t="shared" ref="J242" si="524">I242/3*2</f>
        <v>3.0296876235666268E-3</v>
      </c>
      <c r="K242" s="106">
        <f t="shared" si="379"/>
        <v>353.3274021352313</v>
      </c>
      <c r="L242" s="106">
        <f t="shared" ref="L242" si="525">D242-D235</f>
        <v>297855</v>
      </c>
      <c r="M242" s="155"/>
      <c r="N242" s="136">
        <f t="shared" si="468"/>
        <v>0</v>
      </c>
      <c r="O242" s="129">
        <f t="shared" si="469"/>
        <v>44546</v>
      </c>
    </row>
    <row r="243" spans="1:15" x14ac:dyDescent="0.3">
      <c r="A243" s="129">
        <v>44547</v>
      </c>
      <c r="B243" s="132">
        <v>321.8</v>
      </c>
      <c r="C243" s="95">
        <f t="shared" ref="C243" si="526">D243-D242</f>
        <v>42813</v>
      </c>
      <c r="D243" s="94">
        <v>6764188</v>
      </c>
      <c r="E243" s="111" t="s">
        <v>62</v>
      </c>
      <c r="F243" s="102">
        <v>932000</v>
      </c>
      <c r="G243" s="100">
        <f t="shared" ref="G243" si="527">F243-F242</f>
        <v>-2400</v>
      </c>
      <c r="H243" s="194">
        <f t="shared" si="495"/>
        <v>1.1055753262158956E-2</v>
      </c>
      <c r="I243" s="98">
        <f t="shared" si="370"/>
        <v>4.5328588374851713E-3</v>
      </c>
      <c r="J243" s="104">
        <f t="shared" ref="J243" si="528">I243/3*2</f>
        <v>3.021905891656781E-3</v>
      </c>
      <c r="K243" s="106">
        <f t="shared" si="379"/>
        <v>340.41637010676158</v>
      </c>
      <c r="L243" s="106">
        <f t="shared" ref="L243" si="529">D243-D236</f>
        <v>286971</v>
      </c>
      <c r="M243" s="155"/>
      <c r="N243" s="136">
        <f t="shared" si="468"/>
        <v>0</v>
      </c>
      <c r="O243" s="129">
        <f t="shared" si="469"/>
        <v>44547</v>
      </c>
    </row>
    <row r="244" spans="1:15" x14ac:dyDescent="0.3">
      <c r="A244" s="129">
        <v>44548</v>
      </c>
      <c r="B244" s="132">
        <v>315.39999999999998</v>
      </c>
      <c r="C244" s="95">
        <f t="shared" ref="C244" si="530">D244-D243</f>
        <v>29348</v>
      </c>
      <c r="D244" s="94">
        <v>6793536</v>
      </c>
      <c r="E244" s="111" t="s">
        <v>62</v>
      </c>
      <c r="F244" s="102">
        <v>931900</v>
      </c>
      <c r="G244" s="100">
        <f t="shared" ref="G244" si="531">F244-F243</f>
        <v>-100</v>
      </c>
      <c r="H244" s="194">
        <f t="shared" si="495"/>
        <v>1.1054567022538552E-2</v>
      </c>
      <c r="I244" s="98">
        <f t="shared" si="370"/>
        <v>4.5323724792408057E-3</v>
      </c>
      <c r="J244" s="104">
        <f t="shared" ref="J244" si="532">I244/3*2</f>
        <v>3.0215816528272039E-3</v>
      </c>
      <c r="K244" s="106">
        <f t="shared" si="379"/>
        <v>336.50415183867142</v>
      </c>
      <c r="L244" s="106">
        <f t="shared" ref="L244" si="533">D244-D237</f>
        <v>283673</v>
      </c>
      <c r="M244" s="155"/>
      <c r="N244" s="136">
        <f t="shared" si="468"/>
        <v>0</v>
      </c>
      <c r="O244" s="129">
        <f t="shared" si="469"/>
        <v>44548</v>
      </c>
    </row>
    <row r="245" spans="1:15" x14ac:dyDescent="0.3">
      <c r="A245" s="129">
        <v>44549</v>
      </c>
      <c r="B245" s="132">
        <v>316</v>
      </c>
      <c r="C245" s="110">
        <f t="shared" ref="C245" si="534">D245-D244</f>
        <v>16086</v>
      </c>
      <c r="D245" s="94">
        <v>6809622</v>
      </c>
      <c r="E245" s="111" t="s">
        <v>62</v>
      </c>
      <c r="F245" s="102">
        <v>899900</v>
      </c>
      <c r="G245" s="100">
        <f t="shared" ref="G245" si="535">F245-F244</f>
        <v>-32000</v>
      </c>
      <c r="H245" s="194">
        <f t="shared" si="495"/>
        <v>1.067497034400949E-2</v>
      </c>
      <c r="I245" s="98">
        <f t="shared" si="370"/>
        <v>4.3767378410438902E-3</v>
      </c>
      <c r="J245" s="104">
        <f t="shared" ref="J245" si="536">I245/3*2</f>
        <v>2.9178252273625934E-3</v>
      </c>
      <c r="K245" s="106">
        <f t="shared" si="379"/>
        <v>329.79359430604984</v>
      </c>
      <c r="L245" s="106">
        <f t="shared" ref="L245" si="537">D245-D238</f>
        <v>278016</v>
      </c>
      <c r="M245" s="155"/>
      <c r="N245" s="136">
        <f t="shared" si="468"/>
        <v>0</v>
      </c>
      <c r="O245" s="129">
        <f t="shared" si="469"/>
        <v>44549</v>
      </c>
    </row>
    <row r="246" spans="1:15" x14ac:dyDescent="0.3">
      <c r="A246" s="129">
        <v>44550</v>
      </c>
      <c r="B246" s="132">
        <v>306.39999999999998</v>
      </c>
      <c r="C246" s="95">
        <f t="shared" ref="C246" si="538">D246-D245</f>
        <v>23428</v>
      </c>
      <c r="D246" s="94">
        <v>6833050</v>
      </c>
      <c r="E246" s="111" t="s">
        <v>62</v>
      </c>
      <c r="F246" s="102">
        <v>857400</v>
      </c>
      <c r="G246" s="100">
        <f t="shared" ref="G246" si="539">F246-F245</f>
        <v>-42500</v>
      </c>
      <c r="H246" s="194">
        <f t="shared" si="495"/>
        <v>1.0170818505338079E-2</v>
      </c>
      <c r="I246" s="98">
        <f t="shared" si="370"/>
        <v>4.1700355871886119E-3</v>
      </c>
      <c r="J246" s="104">
        <f t="shared" ref="J246" si="540">I246/3*2</f>
        <v>2.7800237247924079E-3</v>
      </c>
      <c r="K246" s="106">
        <f t="shared" si="379"/>
        <v>321.02135231316726</v>
      </c>
      <c r="L246" s="106">
        <f t="shared" ref="L246" si="541">D246-D239</f>
        <v>270621</v>
      </c>
      <c r="M246" s="155"/>
      <c r="N246" s="136">
        <f t="shared" si="468"/>
        <v>0</v>
      </c>
      <c r="O246" s="129">
        <f t="shared" si="469"/>
        <v>44550</v>
      </c>
    </row>
    <row r="247" spans="1:15" x14ac:dyDescent="0.3">
      <c r="A247" s="129">
        <v>44551</v>
      </c>
      <c r="B247" s="132">
        <v>289</v>
      </c>
      <c r="C247" s="95">
        <f t="shared" ref="C247" si="542">D247-D246</f>
        <v>45659</v>
      </c>
      <c r="D247" s="94">
        <v>6878709</v>
      </c>
      <c r="E247" s="111" t="s">
        <v>62</v>
      </c>
      <c r="F247" s="102">
        <v>835900</v>
      </c>
      <c r="G247" s="100">
        <f t="shared" ref="G247" si="543">F247-F246</f>
        <v>-21500</v>
      </c>
      <c r="H247" s="194">
        <f t="shared" si="495"/>
        <v>9.9157769869513638E-3</v>
      </c>
      <c r="I247" s="98">
        <f t="shared" si="370"/>
        <v>4.0654685646500585E-3</v>
      </c>
      <c r="J247" s="104">
        <f t="shared" ref="J247" si="544">I247/3*2</f>
        <v>2.7103123764333722E-3</v>
      </c>
      <c r="K247" s="106">
        <f t="shared" si="379"/>
        <v>314.32858837485173</v>
      </c>
      <c r="L247" s="106">
        <f t="shared" ref="L247" si="545">D247-D240</f>
        <v>264979</v>
      </c>
      <c r="M247" s="155"/>
      <c r="N247" s="136">
        <f t="shared" si="468"/>
        <v>0</v>
      </c>
      <c r="O247" s="129">
        <f t="shared" si="469"/>
        <v>44551</v>
      </c>
    </row>
    <row r="248" spans="1:15" x14ac:dyDescent="0.3">
      <c r="A248" s="129">
        <v>44552</v>
      </c>
      <c r="B248" s="132">
        <v>280.3</v>
      </c>
      <c r="C248" s="95">
        <f t="shared" ref="C248:C249" si="546">D248-D247</f>
        <v>44927</v>
      </c>
      <c r="D248" s="94">
        <v>6923636</v>
      </c>
      <c r="E248" s="111" t="s">
        <v>62</v>
      </c>
      <c r="F248" s="102">
        <v>821100</v>
      </c>
      <c r="G248" s="100">
        <f t="shared" ref="G248" si="547">F248-F247</f>
        <v>-14800</v>
      </c>
      <c r="H248" s="194">
        <f t="shared" si="495"/>
        <v>9.7402135231316727E-3</v>
      </c>
      <c r="I248" s="98">
        <f t="shared" si="370"/>
        <v>3.9934875444839852E-3</v>
      </c>
      <c r="J248" s="104">
        <f t="shared" ref="J248" si="548">I248/3*2</f>
        <v>2.66232502965599E-3</v>
      </c>
      <c r="K248" s="106">
        <f t="shared" si="379"/>
        <v>300.39027283511268</v>
      </c>
      <c r="L248" s="106">
        <f t="shared" ref="L248" si="549">D248-D241</f>
        <v>253229</v>
      </c>
      <c r="M248" s="155"/>
      <c r="N248" s="136">
        <f t="shared" si="468"/>
        <v>0</v>
      </c>
      <c r="O248" s="129">
        <f t="shared" si="469"/>
        <v>44552</v>
      </c>
    </row>
    <row r="249" spans="1:15" x14ac:dyDescent="0.3">
      <c r="A249" s="129">
        <v>44553</v>
      </c>
      <c r="B249" s="132">
        <v>265.8</v>
      </c>
      <c r="C249" s="95">
        <f t="shared" si="546"/>
        <v>35431</v>
      </c>
      <c r="D249" s="94">
        <v>6959067</v>
      </c>
      <c r="E249" s="111" t="s">
        <v>62</v>
      </c>
      <c r="F249" s="102">
        <v>800200</v>
      </c>
      <c r="G249" s="100">
        <f t="shared" ref="G249" si="550">F249-F248</f>
        <v>-20900</v>
      </c>
      <c r="H249" s="194">
        <f t="shared" si="495"/>
        <v>9.4922894424673779E-3</v>
      </c>
      <c r="I249" s="98">
        <f t="shared" si="370"/>
        <v>3.8918386714116245E-3</v>
      </c>
      <c r="J249" s="104">
        <f t="shared" ref="J249" si="551">I249/3*2</f>
        <v>2.5945591142744165E-3</v>
      </c>
      <c r="K249" s="106">
        <f t="shared" si="379"/>
        <v>281.95966785290631</v>
      </c>
      <c r="L249" s="106">
        <f t="shared" ref="L249" si="552">D249-D242</f>
        <v>237692</v>
      </c>
      <c r="M249" s="155"/>
      <c r="N249" s="136">
        <f t="shared" si="468"/>
        <v>0</v>
      </c>
      <c r="O249" s="129">
        <f t="shared" si="469"/>
        <v>44553</v>
      </c>
    </row>
    <row r="250" spans="1:15" x14ac:dyDescent="0.3">
      <c r="A250" s="129">
        <v>44554</v>
      </c>
      <c r="B250" s="132">
        <v>242.9</v>
      </c>
      <c r="C250" s="110">
        <f t="shared" ref="C250" si="553">D250-D249</f>
        <v>22214</v>
      </c>
      <c r="D250" s="94">
        <v>6981281</v>
      </c>
      <c r="E250" s="111" t="s">
        <v>62</v>
      </c>
      <c r="F250" s="102">
        <v>783700</v>
      </c>
      <c r="G250" s="100">
        <f t="shared" ref="G250" si="554">F250-F249</f>
        <v>-16500</v>
      </c>
      <c r="H250" s="194">
        <f t="shared" si="495"/>
        <v>9.2965599051008305E-3</v>
      </c>
      <c r="I250" s="98">
        <f t="shared" si="370"/>
        <v>3.8115895610913403E-3</v>
      </c>
      <c r="J250" s="104">
        <f t="shared" ref="J250" si="555">I250/3*2</f>
        <v>2.541059707394227E-3</v>
      </c>
      <c r="K250" s="106">
        <f t="shared" si="379"/>
        <v>257.52431791221829</v>
      </c>
      <c r="L250" s="106">
        <f t="shared" ref="L250" si="556">D250-D243</f>
        <v>217093</v>
      </c>
      <c r="M250" s="155"/>
      <c r="N250" s="136">
        <f t="shared" si="468"/>
        <v>0</v>
      </c>
      <c r="O250" s="129">
        <f t="shared" si="469"/>
        <v>44554</v>
      </c>
    </row>
    <row r="251" spans="1:15" x14ac:dyDescent="0.3">
      <c r="A251" s="129">
        <v>44555</v>
      </c>
      <c r="B251" s="132">
        <v>220.7</v>
      </c>
      <c r="C251" s="110">
        <f t="shared" ref="C251" si="557">D251-D250</f>
        <v>10100</v>
      </c>
      <c r="D251" s="94">
        <v>6991381</v>
      </c>
      <c r="E251" s="111" t="s">
        <v>62</v>
      </c>
      <c r="F251" s="102">
        <v>767500</v>
      </c>
      <c r="G251" s="100">
        <f t="shared" ref="G251" si="558">F251-F250</f>
        <v>-16200</v>
      </c>
      <c r="H251" s="194">
        <f t="shared" si="495"/>
        <v>9.1043890865954921E-3</v>
      </c>
      <c r="I251" s="98">
        <f t="shared" si="370"/>
        <v>3.7327995255041517E-3</v>
      </c>
      <c r="J251" s="104">
        <f t="shared" ref="J251" si="559">I251/3*2</f>
        <v>2.4885330170027679E-3</v>
      </c>
      <c r="K251" s="106">
        <f t="shared" si="379"/>
        <v>234.69157769869514</v>
      </c>
      <c r="L251" s="106">
        <f t="shared" ref="L251" si="560">D251-D244</f>
        <v>197845</v>
      </c>
      <c r="M251" s="155"/>
      <c r="N251" s="136">
        <f t="shared" si="468"/>
        <v>0</v>
      </c>
      <c r="O251" s="129">
        <f t="shared" si="469"/>
        <v>44555</v>
      </c>
    </row>
    <row r="252" spans="1:15" x14ac:dyDescent="0.3">
      <c r="A252" s="129">
        <v>44556</v>
      </c>
      <c r="B252" s="132">
        <v>222.7</v>
      </c>
      <c r="C252" s="110">
        <f t="shared" ref="C252" si="561">D252-D251</f>
        <v>13908</v>
      </c>
      <c r="D252" s="94">
        <v>7005289</v>
      </c>
      <c r="E252" s="111" t="s">
        <v>62</v>
      </c>
      <c r="F252" s="102">
        <v>738400</v>
      </c>
      <c r="G252" s="100">
        <f t="shared" ref="G252" si="562">F252-F251</f>
        <v>-29100</v>
      </c>
      <c r="H252" s="194">
        <f t="shared" si="495"/>
        <v>8.7591933570581263E-3</v>
      </c>
      <c r="I252" s="98">
        <f t="shared" si="370"/>
        <v>3.5912692763938317E-3</v>
      </c>
      <c r="J252" s="104">
        <f t="shared" ref="J252" si="563">I252/3*2</f>
        <v>2.3941795175958878E-3</v>
      </c>
      <c r="K252" s="106">
        <f t="shared" si="379"/>
        <v>232.10794780545672</v>
      </c>
      <c r="L252" s="106">
        <f t="shared" ref="L252" si="564">D252-D245</f>
        <v>195667</v>
      </c>
      <c r="M252" s="155"/>
      <c r="N252" s="136">
        <f t="shared" si="468"/>
        <v>0</v>
      </c>
      <c r="O252" s="129">
        <f t="shared" si="469"/>
        <v>44556</v>
      </c>
    </row>
    <row r="253" spans="1:15" x14ac:dyDescent="0.3">
      <c r="A253" s="129">
        <v>44557</v>
      </c>
      <c r="B253" s="132">
        <v>215.6</v>
      </c>
      <c r="C253" s="95">
        <f t="shared" ref="C253" si="565">D253-D252</f>
        <v>21080</v>
      </c>
      <c r="D253" s="94">
        <v>7026369</v>
      </c>
      <c r="E253" s="111" t="s">
        <v>62</v>
      </c>
      <c r="F253" s="102">
        <v>697700</v>
      </c>
      <c r="G253" s="100">
        <f t="shared" ref="G253" si="566">F253-F252</f>
        <v>-40700</v>
      </c>
      <c r="H253" s="194">
        <f t="shared" si="495"/>
        <v>8.2763938315539732E-3</v>
      </c>
      <c r="I253" s="98">
        <f t="shared" si="370"/>
        <v>3.3933214709371286E-3</v>
      </c>
      <c r="J253" s="104">
        <f t="shared" ref="J253" si="567">I253/3*2</f>
        <v>2.2622143139580859E-3</v>
      </c>
      <c r="K253" s="106">
        <f t="shared" si="379"/>
        <v>229.32265717674969</v>
      </c>
      <c r="L253" s="106">
        <f t="shared" ref="L253" si="568">D253-D246</f>
        <v>193319</v>
      </c>
      <c r="M253" s="155"/>
      <c r="N253" s="136">
        <f t="shared" si="468"/>
        <v>0</v>
      </c>
      <c r="O253" s="129">
        <f t="shared" si="469"/>
        <v>44557</v>
      </c>
    </row>
    <row r="254" spans="1:15" x14ac:dyDescent="0.3">
      <c r="A254" s="129">
        <v>44558</v>
      </c>
      <c r="B254" s="132">
        <v>205.5</v>
      </c>
      <c r="C254" s="95">
        <f t="shared" ref="C254" si="569">D254-D253</f>
        <v>40043</v>
      </c>
      <c r="D254" s="94">
        <v>7066412</v>
      </c>
      <c r="E254" s="111" t="s">
        <v>62</v>
      </c>
      <c r="F254" s="102">
        <v>677800</v>
      </c>
      <c r="G254" s="100">
        <f t="shared" ref="G254" si="570">F254-F253</f>
        <v>-19900</v>
      </c>
      <c r="H254" s="194">
        <f t="shared" si="495"/>
        <v>8.0403321470937129E-3</v>
      </c>
      <c r="I254" s="98">
        <f t="shared" si="370"/>
        <v>3.2965361803084219E-3</v>
      </c>
      <c r="J254" s="104">
        <f t="shared" ref="J254" si="571">I254/3*2</f>
        <v>2.1976907868722813E-3</v>
      </c>
      <c r="K254" s="106">
        <f t="shared" si="379"/>
        <v>222.66073546856467</v>
      </c>
      <c r="L254" s="106">
        <f t="shared" ref="L254" si="572">D254-D247</f>
        <v>187703</v>
      </c>
      <c r="M254" s="155"/>
      <c r="N254" s="136">
        <f t="shared" si="468"/>
        <v>0</v>
      </c>
      <c r="O254" s="129">
        <f t="shared" si="469"/>
        <v>44558</v>
      </c>
    </row>
    <row r="255" spans="1:15" x14ac:dyDescent="0.3">
      <c r="A255" s="129">
        <v>44559</v>
      </c>
      <c r="B255" s="132">
        <v>207.4</v>
      </c>
      <c r="C255" s="95">
        <f t="shared" ref="C255" si="573">D255-D254</f>
        <v>42770</v>
      </c>
      <c r="D255" s="94">
        <v>7109182</v>
      </c>
      <c r="E255" s="111" t="s">
        <v>62</v>
      </c>
      <c r="F255" s="102">
        <v>665200</v>
      </c>
      <c r="G255" s="100">
        <f t="shared" ref="G255" si="574">F255-F254</f>
        <v>-12600</v>
      </c>
      <c r="H255" s="194">
        <f t="shared" si="495"/>
        <v>7.8908659549228946E-3</v>
      </c>
      <c r="I255" s="98">
        <f t="shared" si="370"/>
        <v>3.2352550415183866E-3</v>
      </c>
      <c r="J255" s="104">
        <f t="shared" ref="J255" si="575">I255/3*2</f>
        <v>2.1568366943455911E-3</v>
      </c>
      <c r="K255" s="106">
        <f t="shared" si="379"/>
        <v>220.1020166073547</v>
      </c>
      <c r="L255" s="106">
        <f t="shared" ref="L255" si="576">D255-D248</f>
        <v>185546</v>
      </c>
      <c r="M255" s="155"/>
      <c r="N255" s="136">
        <f t="shared" si="468"/>
        <v>0</v>
      </c>
      <c r="O255" s="129">
        <f t="shared" si="469"/>
        <v>44559</v>
      </c>
    </row>
    <row r="256" spans="1:15" x14ac:dyDescent="0.3">
      <c r="A256" s="129">
        <v>44560</v>
      </c>
      <c r="B256" s="132">
        <v>214.9</v>
      </c>
      <c r="C256" s="95">
        <f t="shared" ref="C256" si="577">D256-D255</f>
        <v>41240</v>
      </c>
      <c r="D256" s="94">
        <v>7150422</v>
      </c>
      <c r="E256" s="111" t="s">
        <v>62</v>
      </c>
      <c r="F256" s="102">
        <v>655600</v>
      </c>
      <c r="G256" s="100">
        <f t="shared" ref="G256" si="578">F256-F255</f>
        <v>-9600</v>
      </c>
      <c r="H256" s="194">
        <f t="shared" si="495"/>
        <v>7.7769869513641754E-3</v>
      </c>
      <c r="I256" s="98">
        <f t="shared" si="370"/>
        <v>3.1885646500593116E-3</v>
      </c>
      <c r="J256" s="104">
        <f t="shared" ref="J256" si="579">I256/3*2</f>
        <v>2.1257097667062076E-3</v>
      </c>
      <c r="K256" s="106">
        <f t="shared" si="379"/>
        <v>226.9928825622776</v>
      </c>
      <c r="L256" s="106">
        <f t="shared" ref="L256" si="580">D256-D249</f>
        <v>191355</v>
      </c>
      <c r="M256" s="155"/>
      <c r="N256" s="136">
        <f t="shared" si="468"/>
        <v>0</v>
      </c>
      <c r="O256" s="129">
        <f t="shared" si="469"/>
        <v>44560</v>
      </c>
    </row>
    <row r="257" spans="1:15" x14ac:dyDescent="0.3">
      <c r="A257" s="129">
        <v>44561</v>
      </c>
      <c r="B257" s="132">
        <v>220.3</v>
      </c>
      <c r="C257" s="95">
        <f t="shared" ref="C257" si="581">D257-D256</f>
        <v>26392</v>
      </c>
      <c r="D257" s="94">
        <v>7176814</v>
      </c>
      <c r="E257" s="111" t="s">
        <v>62</v>
      </c>
      <c r="F257" s="102">
        <v>646400</v>
      </c>
      <c r="G257" s="100">
        <f t="shared" ref="G257" si="582">F257-F256</f>
        <v>-9200</v>
      </c>
      <c r="H257" s="194">
        <f t="shared" si="495"/>
        <v>7.6678529062870699E-3</v>
      </c>
      <c r="I257" s="98">
        <f t="shared" si="370"/>
        <v>3.1438196915776983E-3</v>
      </c>
      <c r="J257" s="104">
        <f t="shared" ref="J257" si="583">I257/3*2</f>
        <v>2.095879794385132E-3</v>
      </c>
      <c r="K257" s="106">
        <f t="shared" si="379"/>
        <v>231.94899169632265</v>
      </c>
      <c r="L257" s="106">
        <f t="shared" ref="L257" si="584">D257-D250</f>
        <v>195533</v>
      </c>
      <c r="M257" s="155"/>
      <c r="N257" s="136">
        <f t="shared" si="468"/>
        <v>0</v>
      </c>
      <c r="O257" s="129">
        <f t="shared" si="469"/>
        <v>44561</v>
      </c>
    </row>
    <row r="258" spans="1:15" x14ac:dyDescent="0.3">
      <c r="A258" s="129">
        <v>44562</v>
      </c>
      <c r="B258" s="132">
        <v>222.7</v>
      </c>
      <c r="C258" s="110">
        <f t="shared" ref="C258" si="585">D258-D257</f>
        <v>12515</v>
      </c>
      <c r="D258" s="94">
        <v>7189329</v>
      </c>
      <c r="E258" s="111" t="s">
        <v>62</v>
      </c>
      <c r="F258" s="102">
        <v>636200</v>
      </c>
      <c r="G258" s="100">
        <f t="shared" ref="G258" si="586">F258-F257</f>
        <v>-10200</v>
      </c>
      <c r="H258" s="194">
        <f t="shared" si="495"/>
        <v>7.5468564650059316E-3</v>
      </c>
      <c r="I258" s="98">
        <f t="shared" si="370"/>
        <v>3.0942111506524319E-3</v>
      </c>
      <c r="J258" s="104">
        <f t="shared" ref="J258" si="587">I258/3*2</f>
        <v>2.0628074337682881E-3</v>
      </c>
      <c r="K258" s="106">
        <f t="shared" si="379"/>
        <v>234.81376037959669</v>
      </c>
      <c r="L258" s="106">
        <f t="shared" ref="L258" si="588">D258-D251</f>
        <v>197948</v>
      </c>
      <c r="N258" s="136">
        <f t="shared" si="468"/>
        <v>0</v>
      </c>
      <c r="O258" s="129">
        <f t="shared" si="469"/>
        <v>44562</v>
      </c>
    </row>
    <row r="259" spans="1:15" x14ac:dyDescent="0.3">
      <c r="A259" s="129">
        <v>44563</v>
      </c>
      <c r="B259" s="132">
        <v>232.4</v>
      </c>
      <c r="C259" s="110">
        <f t="shared" ref="C259" si="589">D259-D258</f>
        <v>18518</v>
      </c>
      <c r="D259" s="94">
        <v>7207847</v>
      </c>
      <c r="E259" s="111" t="s">
        <v>62</v>
      </c>
      <c r="F259" s="102">
        <v>617100</v>
      </c>
      <c r="G259" s="100">
        <f t="shared" ref="G259" si="590">F259-F258</f>
        <v>-19100</v>
      </c>
      <c r="H259" s="194">
        <f t="shared" si="495"/>
        <v>7.3202846975088968E-3</v>
      </c>
      <c r="I259" s="103">
        <f t="shared" ref="I259" si="591">H259*41%</f>
        <v>3.0013167259786474E-3</v>
      </c>
      <c r="J259" s="104">
        <f t="shared" ref="J259" si="592">I259/3*2</f>
        <v>2.0008778173190981E-3</v>
      </c>
      <c r="K259" s="106">
        <f t="shared" si="379"/>
        <v>240.28232502965599</v>
      </c>
      <c r="L259" s="106">
        <f t="shared" ref="L259" si="593">D259-D252</f>
        <v>202558</v>
      </c>
      <c r="N259" s="136">
        <f t="shared" si="468"/>
        <v>0</v>
      </c>
      <c r="O259" s="129">
        <f t="shared" si="469"/>
        <v>44563</v>
      </c>
    </row>
    <row r="260" spans="1:15" x14ac:dyDescent="0.3">
      <c r="A260" s="129">
        <v>44564</v>
      </c>
      <c r="B260" s="132">
        <v>239.9</v>
      </c>
      <c r="C260" s="114">
        <f t="shared" ref="C260" si="594">D260-D259</f>
        <v>30561</v>
      </c>
      <c r="D260" s="94">
        <v>7238408</v>
      </c>
      <c r="E260" s="111" t="s">
        <v>62</v>
      </c>
      <c r="F260" s="102">
        <v>593900</v>
      </c>
      <c r="G260" s="100">
        <f t="shared" ref="G260" si="595">F260-F259</f>
        <v>-23200</v>
      </c>
      <c r="H260" s="194">
        <f t="shared" si="495"/>
        <v>7.0450771055753265E-3</v>
      </c>
      <c r="I260" s="103">
        <f t="shared" ref="I260" si="596">H260*41%</f>
        <v>2.8884816132858839E-3</v>
      </c>
      <c r="J260" s="104">
        <f t="shared" ref="J260" si="597">I260/3*2</f>
        <v>1.9256544088572559E-3</v>
      </c>
      <c r="K260" s="106">
        <f t="shared" si="379"/>
        <v>251.52906287069987</v>
      </c>
      <c r="L260" s="106">
        <f t="shared" ref="L260" si="598">D260-D253</f>
        <v>212039</v>
      </c>
      <c r="N260" s="136">
        <f t="shared" si="468"/>
        <v>0</v>
      </c>
      <c r="O260" s="129">
        <f t="shared" si="469"/>
        <v>44564</v>
      </c>
    </row>
    <row r="261" spans="1:15" x14ac:dyDescent="0.3">
      <c r="A261" s="129">
        <v>44565</v>
      </c>
      <c r="B261" s="132">
        <v>258.60000000000002</v>
      </c>
      <c r="C261" s="114">
        <f t="shared" ref="C261" si="599">D261-D260</f>
        <v>58912</v>
      </c>
      <c r="D261" s="94">
        <v>7297320</v>
      </c>
      <c r="E261" s="111" t="s">
        <v>99</v>
      </c>
      <c r="F261" s="102">
        <v>602600</v>
      </c>
      <c r="G261" s="100">
        <f t="shared" ref="G261" si="600">F261-F260</f>
        <v>8700</v>
      </c>
      <c r="H261" s="194">
        <f t="shared" si="495"/>
        <v>7.1482799525504149E-3</v>
      </c>
      <c r="I261" s="103">
        <f t="shared" ref="I261" si="601">H261*41%</f>
        <v>2.9307947805456698E-3</v>
      </c>
      <c r="J261" s="104">
        <f t="shared" ref="J261" si="602">I261/3*2</f>
        <v>1.9538631870304464E-3</v>
      </c>
      <c r="K261" s="106">
        <f t="shared" si="379"/>
        <v>273.91221826809016</v>
      </c>
      <c r="L261" s="106">
        <f t="shared" ref="L261" si="603">D261-D254</f>
        <v>230908</v>
      </c>
      <c r="N261" s="136">
        <f t="shared" si="468"/>
        <v>0</v>
      </c>
      <c r="O261" s="129">
        <f t="shared" si="469"/>
        <v>44565</v>
      </c>
    </row>
    <row r="262" spans="1:15" x14ac:dyDescent="0.3">
      <c r="A262" s="129">
        <v>44566</v>
      </c>
      <c r="B262" s="132">
        <v>285.89999999999998</v>
      </c>
      <c r="C262" s="114">
        <f t="shared" ref="C262" si="604">D262-D261</f>
        <v>64340</v>
      </c>
      <c r="D262" s="94">
        <v>7361660</v>
      </c>
      <c r="E262" s="111" t="s">
        <v>99</v>
      </c>
      <c r="F262" s="102">
        <v>621800</v>
      </c>
      <c r="G262" s="100">
        <f t="shared" ref="G262" si="605">F262-F261</f>
        <v>19200</v>
      </c>
      <c r="H262" s="194">
        <f t="shared" si="495"/>
        <v>7.3760379596678532E-3</v>
      </c>
      <c r="I262" s="103">
        <f t="shared" ref="I262" si="606">H262*41%</f>
        <v>3.0241755634638195E-3</v>
      </c>
      <c r="J262" s="104">
        <f t="shared" ref="J262" si="607">I262/3*2</f>
        <v>2.016117042309213E-3</v>
      </c>
      <c r="K262" s="106">
        <f t="shared" si="379"/>
        <v>299.49940688018984</v>
      </c>
      <c r="L262" s="106">
        <f t="shared" ref="L262" si="608">D262-D255</f>
        <v>252478</v>
      </c>
      <c r="N262" s="136">
        <f t="shared" si="468"/>
        <v>0</v>
      </c>
      <c r="O262" s="129">
        <f t="shared" si="469"/>
        <v>44566</v>
      </c>
    </row>
    <row r="263" spans="1:15" x14ac:dyDescent="0.3">
      <c r="A263" s="129">
        <v>44567</v>
      </c>
      <c r="B263" s="132">
        <v>303.39999999999998</v>
      </c>
      <c r="C263" s="114">
        <f t="shared" ref="C263" si="609">D263-D262</f>
        <v>56335</v>
      </c>
      <c r="D263" s="94">
        <v>7417995</v>
      </c>
      <c r="E263" s="111" t="s">
        <v>99</v>
      </c>
      <c r="F263" s="102">
        <v>639500</v>
      </c>
      <c r="G263" s="100">
        <f t="shared" ref="G263" si="610">F263-F262</f>
        <v>17700</v>
      </c>
      <c r="H263" s="194">
        <f t="shared" si="495"/>
        <v>7.5860023724792407E-3</v>
      </c>
      <c r="I263" s="103">
        <f t="shared" ref="I263" si="611">H263*41%</f>
        <v>3.1102609727164886E-3</v>
      </c>
      <c r="J263" s="104">
        <f t="shared" ref="J263" si="612">I263/3*2</f>
        <v>2.0735073151443256E-3</v>
      </c>
      <c r="K263" s="106">
        <f t="shared" ref="K263:K326" si="613">(D263-D256)/$H$3*100000</f>
        <v>317.40569395017798</v>
      </c>
      <c r="L263" s="106">
        <f t="shared" ref="L263" si="614">D263-D256</f>
        <v>267573</v>
      </c>
      <c r="N263" s="136">
        <f t="shared" si="468"/>
        <v>0</v>
      </c>
      <c r="O263" s="129">
        <f t="shared" ref="O263" si="615">A263</f>
        <v>44567</v>
      </c>
    </row>
    <row r="264" spans="1:15" x14ac:dyDescent="0.3">
      <c r="A264" s="129">
        <v>44568</v>
      </c>
      <c r="B264" s="132">
        <v>335.9</v>
      </c>
      <c r="C264" s="114">
        <f t="shared" ref="C264" si="616">D264-D263</f>
        <v>55889</v>
      </c>
      <c r="D264" s="94">
        <v>7473884</v>
      </c>
      <c r="E264" s="111" t="s">
        <v>99</v>
      </c>
      <c r="F264" s="102">
        <v>667300</v>
      </c>
      <c r="G264" s="100">
        <f t="shared" ref="G264" si="617">F264-F263</f>
        <v>27800</v>
      </c>
      <c r="H264" s="194">
        <f t="shared" si="495"/>
        <v>7.9157769869513638E-3</v>
      </c>
      <c r="I264" s="103">
        <f t="shared" ref="I264" si="618">H264*41%</f>
        <v>3.245468564650059E-3</v>
      </c>
      <c r="J264" s="104">
        <f t="shared" ref="J264" si="619">I264/3*2</f>
        <v>2.163645709766706E-3</v>
      </c>
      <c r="K264" s="106">
        <f t="shared" si="613"/>
        <v>352.3962040332147</v>
      </c>
      <c r="L264" s="106">
        <f t="shared" ref="L264" si="620">D264-D257</f>
        <v>297070</v>
      </c>
      <c r="N264" s="136">
        <f t="shared" si="468"/>
        <v>0</v>
      </c>
      <c r="O264" s="129">
        <f t="shared" ref="O264" si="621">A264</f>
        <v>44568</v>
      </c>
    </row>
    <row r="265" spans="1:15" x14ac:dyDescent="0.3">
      <c r="A265" s="129">
        <v>44569</v>
      </c>
      <c r="B265" s="132">
        <v>362.7</v>
      </c>
      <c r="C265" s="110">
        <f t="shared" ref="C265" si="622">D265-D264</f>
        <v>36552</v>
      </c>
      <c r="D265" s="94">
        <v>7510436</v>
      </c>
      <c r="E265" s="111" t="s">
        <v>99</v>
      </c>
      <c r="F265" s="102">
        <v>683400</v>
      </c>
      <c r="G265" s="100">
        <f t="shared" ref="G265" si="623">F265-F264</f>
        <v>16100</v>
      </c>
      <c r="H265" s="194">
        <f t="shared" si="495"/>
        <v>8.1067615658362985E-3</v>
      </c>
      <c r="I265" s="103">
        <f t="shared" ref="I265" si="624">H265*41%</f>
        <v>3.3237722419928823E-3</v>
      </c>
      <c r="J265" s="104">
        <f t="shared" ref="J265" si="625">I265/3*2</f>
        <v>2.2158481613285884E-3</v>
      </c>
      <c r="K265" s="106">
        <f t="shared" si="613"/>
        <v>380.90984578884934</v>
      </c>
      <c r="L265" s="106">
        <f t="shared" ref="L265" si="626">D265-D258</f>
        <v>321107</v>
      </c>
      <c r="N265" s="136">
        <f t="shared" si="468"/>
        <v>0</v>
      </c>
      <c r="O265" s="129">
        <f t="shared" ref="O265" si="627">A265</f>
        <v>44569</v>
      </c>
    </row>
    <row r="266" spans="1:15" x14ac:dyDescent="0.3">
      <c r="A266" s="129">
        <v>44570</v>
      </c>
      <c r="B266" s="132">
        <v>375.7</v>
      </c>
      <c r="C266" s="110">
        <f t="shared" ref="C266" si="628">D266-D265</f>
        <v>25255</v>
      </c>
      <c r="D266" s="94">
        <v>7535691</v>
      </c>
      <c r="E266" s="111" t="s">
        <v>88</v>
      </c>
      <c r="F266" s="102">
        <v>676600</v>
      </c>
      <c r="G266" s="100">
        <f t="shared" ref="G266" si="629">F266-F265</f>
        <v>-6800</v>
      </c>
      <c r="H266" s="194">
        <f t="shared" si="495"/>
        <v>8.0260972716488729E-3</v>
      </c>
      <c r="I266" s="103">
        <f t="shared" ref="I266" si="630">H266*41%</f>
        <v>3.2906998813760379E-3</v>
      </c>
      <c r="J266" s="104">
        <f t="shared" ref="J266" si="631">I266/3*2</f>
        <v>2.1937999209173586E-3</v>
      </c>
      <c r="K266" s="106">
        <f t="shared" si="613"/>
        <v>388.9015421115065</v>
      </c>
      <c r="L266" s="106">
        <f t="shared" ref="L266" si="632">D266-D259</f>
        <v>327844</v>
      </c>
      <c r="N266" s="136">
        <f t="shared" si="468"/>
        <v>0</v>
      </c>
      <c r="O266" s="129">
        <f t="shared" ref="O266" si="633">A266</f>
        <v>44570</v>
      </c>
    </row>
    <row r="267" spans="1:15" x14ac:dyDescent="0.3">
      <c r="A267" s="129">
        <v>44571</v>
      </c>
      <c r="B267" s="132">
        <v>387.9</v>
      </c>
      <c r="C267" s="114">
        <f t="shared" ref="C267" si="634">D267-D266</f>
        <v>45690</v>
      </c>
      <c r="D267" s="94">
        <v>7581381</v>
      </c>
      <c r="E267" s="111" t="s">
        <v>88</v>
      </c>
      <c r="F267" s="102">
        <v>674700</v>
      </c>
      <c r="G267" s="100">
        <f t="shared" ref="G267" si="635">F267-F266</f>
        <v>-1900</v>
      </c>
      <c r="H267" s="194">
        <f t="shared" si="495"/>
        <v>8.0035587188612093E-3</v>
      </c>
      <c r="I267" s="103">
        <f t="shared" ref="I267" si="636">H267*41%</f>
        <v>3.2814590747330956E-3</v>
      </c>
      <c r="J267" s="104">
        <f t="shared" ref="J267" si="637">I267/3*2</f>
        <v>2.1876393831553971E-3</v>
      </c>
      <c r="K267" s="106">
        <f t="shared" si="613"/>
        <v>406.84816132858833</v>
      </c>
      <c r="L267" s="106">
        <f t="shared" ref="L267" si="638">D267-D260</f>
        <v>342973</v>
      </c>
      <c r="N267" s="136">
        <f t="shared" si="468"/>
        <v>0</v>
      </c>
      <c r="O267" s="129">
        <f t="shared" ref="O267" si="639">A267</f>
        <v>44571</v>
      </c>
    </row>
    <row r="268" spans="1:15" x14ac:dyDescent="0.3">
      <c r="A268" s="129">
        <v>44572</v>
      </c>
      <c r="B268" s="132">
        <v>407.5</v>
      </c>
      <c r="C268" s="114">
        <f t="shared" ref="C268" si="640">D268-D267</f>
        <v>80430</v>
      </c>
      <c r="D268" s="94">
        <v>7661811</v>
      </c>
      <c r="E268" s="111" t="s">
        <v>99</v>
      </c>
      <c r="F268" s="102">
        <v>710400</v>
      </c>
      <c r="G268" s="100">
        <f t="shared" ref="G268" si="641">F268-F267</f>
        <v>35700</v>
      </c>
      <c r="H268" s="194">
        <f t="shared" si="495"/>
        <v>8.4270462633451951E-3</v>
      </c>
      <c r="I268" s="103">
        <f t="shared" ref="I268" si="642">H268*41%</f>
        <v>3.45508896797153E-3</v>
      </c>
      <c r="J268" s="104">
        <f t="shared" ref="J268" si="643">I268/3*2</f>
        <v>2.3033926453143532E-3</v>
      </c>
      <c r="K268" s="106">
        <f t="shared" si="613"/>
        <v>432.37366548042706</v>
      </c>
      <c r="L268" s="106">
        <f t="shared" ref="L268" si="644">D268-D261</f>
        <v>364491</v>
      </c>
      <c r="N268" s="136">
        <f t="shared" si="468"/>
        <v>0</v>
      </c>
      <c r="O268" s="129">
        <f t="shared" ref="O268" si="645">A268</f>
        <v>44572</v>
      </c>
    </row>
    <row r="269" spans="1:15" x14ac:dyDescent="0.3">
      <c r="A269" s="129">
        <v>44573</v>
      </c>
      <c r="B269" s="132">
        <v>427.7</v>
      </c>
      <c r="C269" s="114">
        <f t="shared" ref="C269" si="646">D269-D268</f>
        <v>81417</v>
      </c>
      <c r="D269" s="94">
        <v>7743228</v>
      </c>
      <c r="E269" s="111" t="s">
        <v>99</v>
      </c>
      <c r="F269" s="102">
        <v>750000</v>
      </c>
      <c r="G269" s="100">
        <f t="shared" ref="G269" si="647">F269-F268</f>
        <v>39600</v>
      </c>
      <c r="H269" s="194">
        <f t="shared" si="495"/>
        <v>8.8967971530249119E-3</v>
      </c>
      <c r="I269" s="103">
        <f t="shared" ref="I269" si="648">H269*41%</f>
        <v>3.6476868327402138E-3</v>
      </c>
      <c r="J269" s="104">
        <f t="shared" ref="J269" si="649">I269/3*2</f>
        <v>2.4317912218268091E-3</v>
      </c>
      <c r="K269" s="106">
        <f t="shared" si="613"/>
        <v>452.63107947805457</v>
      </c>
      <c r="L269" s="106">
        <f t="shared" ref="L269" si="650">D269-D262</f>
        <v>381568</v>
      </c>
      <c r="N269" s="136">
        <f t="shared" si="468"/>
        <v>0</v>
      </c>
      <c r="O269" s="129">
        <f t="shared" ref="O269" si="651">A269</f>
        <v>44573</v>
      </c>
    </row>
    <row r="270" spans="1:15" x14ac:dyDescent="0.3">
      <c r="A270" s="129">
        <v>44574</v>
      </c>
      <c r="B270" s="132">
        <v>470.6</v>
      </c>
      <c r="C270" s="114">
        <f t="shared" ref="C270" si="652">D270-D269</f>
        <v>92223</v>
      </c>
      <c r="D270" s="94">
        <v>7835451</v>
      </c>
      <c r="E270" s="111" t="s">
        <v>99</v>
      </c>
      <c r="F270" s="102">
        <v>805400</v>
      </c>
      <c r="G270" s="100">
        <f t="shared" ref="G270" si="653">F270-F269</f>
        <v>55400</v>
      </c>
      <c r="H270" s="194">
        <f t="shared" si="495"/>
        <v>9.5539739027283507E-3</v>
      </c>
      <c r="I270" s="103">
        <f t="shared" ref="I270" si="654">H270*41%</f>
        <v>3.9171293001186236E-3</v>
      </c>
      <c r="J270" s="104">
        <f t="shared" ref="J270" si="655">I270/3*2</f>
        <v>2.6114195334124156E-3</v>
      </c>
      <c r="K270" s="106">
        <f t="shared" si="613"/>
        <v>495.20284697508902</v>
      </c>
      <c r="L270" s="106">
        <f t="shared" ref="L270" si="656">D270-D263</f>
        <v>417456</v>
      </c>
      <c r="N270" s="136">
        <f t="shared" si="468"/>
        <v>0</v>
      </c>
      <c r="O270" s="129">
        <f t="shared" ref="O270" si="657">A270</f>
        <v>44574</v>
      </c>
    </row>
    <row r="271" spans="1:15" x14ac:dyDescent="0.3">
      <c r="A271" s="129">
        <v>44575</v>
      </c>
      <c r="B271" s="132">
        <v>497.1</v>
      </c>
      <c r="C271" s="114">
        <f t="shared" ref="C271" si="658">D271-D270</f>
        <v>78022</v>
      </c>
      <c r="D271" s="94">
        <v>7913473</v>
      </c>
      <c r="E271" s="111" t="s">
        <v>99</v>
      </c>
      <c r="F271" s="102">
        <v>855600</v>
      </c>
      <c r="G271" s="100">
        <f t="shared" ref="G271" si="659">F271-F270</f>
        <v>50200</v>
      </c>
      <c r="H271" s="194">
        <f t="shared" si="495"/>
        <v>1.0149466192170819E-2</v>
      </c>
      <c r="I271" s="103">
        <f t="shared" ref="I271" si="660">H271*41%</f>
        <v>4.1612811387900352E-3</v>
      </c>
      <c r="J271" s="104">
        <f t="shared" ref="J271" si="661">I271/3*2</f>
        <v>2.7741874258600235E-3</v>
      </c>
      <c r="K271" s="106">
        <f t="shared" si="613"/>
        <v>521.45788849347571</v>
      </c>
      <c r="L271" s="106">
        <f t="shared" ref="L271" si="662">D271-D264</f>
        <v>439589</v>
      </c>
      <c r="N271" s="136">
        <f t="shared" si="468"/>
        <v>0</v>
      </c>
      <c r="O271" s="129">
        <f t="shared" ref="O271" si="663">A271</f>
        <v>44575</v>
      </c>
    </row>
    <row r="272" spans="1:15" x14ac:dyDescent="0.3">
      <c r="A272" s="129">
        <v>44576</v>
      </c>
      <c r="B272" s="132">
        <v>515.70000000000005</v>
      </c>
      <c r="C272" s="110">
        <f t="shared" ref="C272" si="664">D272-D271</f>
        <v>52504</v>
      </c>
      <c r="D272" s="94">
        <v>7965977</v>
      </c>
      <c r="E272" s="111" t="s">
        <v>99</v>
      </c>
      <c r="F272" s="102">
        <v>886700</v>
      </c>
      <c r="G272" s="100">
        <f t="shared" ref="G272" si="665">F272-F271</f>
        <v>31100</v>
      </c>
      <c r="H272" s="194">
        <f t="shared" si="495"/>
        <v>1.0518386714116252E-2</v>
      </c>
      <c r="I272" s="103">
        <f t="shared" ref="I272" si="666">H272*41%</f>
        <v>4.3125385527876632E-3</v>
      </c>
      <c r="J272" s="104">
        <f t="shared" ref="J272" si="667">I272/3*2</f>
        <v>2.8750257018584423E-3</v>
      </c>
      <c r="K272" s="106">
        <f t="shared" si="613"/>
        <v>540.38078291814941</v>
      </c>
      <c r="L272" s="106">
        <f t="shared" ref="L272" si="668">D272-D265</f>
        <v>455541</v>
      </c>
      <c r="N272" s="136">
        <f t="shared" si="468"/>
        <v>0</v>
      </c>
      <c r="O272" s="129">
        <f t="shared" ref="O272" si="669">A272</f>
        <v>44576</v>
      </c>
    </row>
    <row r="273" spans="1:15" x14ac:dyDescent="0.3">
      <c r="A273" s="129">
        <v>44577</v>
      </c>
      <c r="B273" s="132">
        <v>528.20000000000005</v>
      </c>
      <c r="C273" s="110">
        <f t="shared" ref="C273" si="670">D273-D272</f>
        <v>34145</v>
      </c>
      <c r="D273" s="94">
        <v>8000122</v>
      </c>
      <c r="E273" s="111" t="s">
        <v>99</v>
      </c>
      <c r="F273" s="102">
        <v>884500</v>
      </c>
      <c r="G273" s="100">
        <f t="shared" ref="G273" si="671">F273-F272</f>
        <v>-2200</v>
      </c>
      <c r="H273" s="194">
        <f t="shared" si="495"/>
        <v>1.0492289442467379E-2</v>
      </c>
      <c r="I273" s="103">
        <f t="shared" ref="I273" si="672">H273*41%</f>
        <v>4.3018386714116248E-3</v>
      </c>
      <c r="J273" s="104">
        <f t="shared" ref="J273" si="673">I273/3*2</f>
        <v>2.8678924476077498E-3</v>
      </c>
      <c r="K273" s="106">
        <f t="shared" si="613"/>
        <v>550.9264531435349</v>
      </c>
      <c r="L273" s="106">
        <f t="shared" ref="L273" si="674">D273-D266</f>
        <v>464431</v>
      </c>
      <c r="N273" s="136">
        <f t="shared" si="468"/>
        <v>0</v>
      </c>
      <c r="O273" s="129">
        <f t="shared" ref="O273" si="675">A273</f>
        <v>44577</v>
      </c>
    </row>
    <row r="274" spans="1:15" x14ac:dyDescent="0.3">
      <c r="A274" s="129">
        <v>44578</v>
      </c>
      <c r="B274" s="132">
        <v>553.20000000000005</v>
      </c>
      <c r="C274" s="114">
        <f t="shared" ref="C274" si="676">D274-D273</f>
        <v>74405</v>
      </c>
      <c r="D274" s="94">
        <v>8074527</v>
      </c>
      <c r="E274" s="111" t="s">
        <v>99</v>
      </c>
      <c r="F274" s="102">
        <v>908600</v>
      </c>
      <c r="G274" s="100">
        <f t="shared" ref="G274" si="677">F274-F273</f>
        <v>24100</v>
      </c>
      <c r="H274" s="194">
        <f t="shared" si="495"/>
        <v>1.0778173190984579E-2</v>
      </c>
      <c r="I274" s="103">
        <f t="shared" ref="I274" si="678">H274*41%</f>
        <v>4.4190510083036774E-3</v>
      </c>
      <c r="J274" s="104">
        <f t="shared" ref="J274" si="679">I274/3*2</f>
        <v>2.9460340055357851E-3</v>
      </c>
      <c r="K274" s="106">
        <f t="shared" si="613"/>
        <v>584.9893238434164</v>
      </c>
      <c r="L274" s="106">
        <f t="shared" ref="L274" si="680">D274-D267</f>
        <v>493146</v>
      </c>
      <c r="N274" s="136">
        <f t="shared" si="468"/>
        <v>0</v>
      </c>
      <c r="O274" s="129">
        <f t="shared" ref="O274" si="681">A274</f>
        <v>44578</v>
      </c>
    </row>
    <row r="275" spans="1:15" x14ac:dyDescent="0.3">
      <c r="A275" s="129">
        <v>44579</v>
      </c>
      <c r="B275" s="132">
        <v>584.4</v>
      </c>
      <c r="C275" s="114">
        <f t="shared" ref="C275" si="682">D275-D274</f>
        <v>112323</v>
      </c>
      <c r="D275" s="94">
        <v>8186850</v>
      </c>
      <c r="E275" s="111" t="s">
        <v>99</v>
      </c>
      <c r="F275" s="102">
        <v>972400</v>
      </c>
      <c r="G275" s="100">
        <f t="shared" ref="G275" si="683">F275-F274</f>
        <v>63800</v>
      </c>
      <c r="H275" s="194">
        <f t="shared" si="495"/>
        <v>1.1534994068801898E-2</v>
      </c>
      <c r="I275" s="103">
        <f t="shared" ref="I275" si="684">H275*41%</f>
        <v>4.7293475682087778E-3</v>
      </c>
      <c r="J275" s="104">
        <f t="shared" ref="J275" si="685">I275/3*2</f>
        <v>3.152898378805852E-3</v>
      </c>
      <c r="K275" s="106">
        <f t="shared" si="613"/>
        <v>622.82206405693944</v>
      </c>
      <c r="L275" s="106">
        <f t="shared" ref="L275" si="686">D275-D268</f>
        <v>525039</v>
      </c>
      <c r="N275" s="136">
        <f t="shared" si="468"/>
        <v>0</v>
      </c>
      <c r="O275" s="129">
        <f t="shared" ref="O275" si="687">A275</f>
        <v>44579</v>
      </c>
    </row>
    <row r="276" spans="1:15" x14ac:dyDescent="0.3">
      <c r="A276" s="129">
        <v>44580</v>
      </c>
      <c r="B276" s="132">
        <v>638.79999999999995</v>
      </c>
      <c r="C276" s="114">
        <f t="shared" ref="C276" si="688">D276-D275</f>
        <v>133536</v>
      </c>
      <c r="D276" s="94">
        <v>8320386</v>
      </c>
      <c r="E276" s="111" t="s">
        <v>99</v>
      </c>
      <c r="F276" s="116">
        <v>1064200</v>
      </c>
      <c r="G276" s="100">
        <f t="shared" ref="G276" si="689">F276-F275</f>
        <v>91800</v>
      </c>
      <c r="H276" s="194">
        <f t="shared" si="495"/>
        <v>1.2623962040332146E-2</v>
      </c>
      <c r="I276" s="103">
        <f t="shared" ref="I276" si="690">H276*41%</f>
        <v>5.1758244365361795E-3</v>
      </c>
      <c r="J276" s="104">
        <f t="shared" ref="J276" si="691">I276/3*2</f>
        <v>3.4505496243574531E-3</v>
      </c>
      <c r="K276" s="106">
        <f t="shared" si="613"/>
        <v>684.64768683274019</v>
      </c>
      <c r="L276" s="106">
        <f t="shared" ref="L276" si="692">D276-D269</f>
        <v>577158</v>
      </c>
      <c r="N276" s="136">
        <f t="shared" si="468"/>
        <v>0</v>
      </c>
      <c r="O276" s="129">
        <f t="shared" ref="O276" si="693">A276</f>
        <v>44580</v>
      </c>
    </row>
    <row r="277" spans="1:15" x14ac:dyDescent="0.3">
      <c r="A277" s="129">
        <v>44581</v>
      </c>
      <c r="B277" s="132">
        <v>706.3</v>
      </c>
      <c r="C277" s="114">
        <f t="shared" ref="C277" si="694">D277-D276</f>
        <v>140160</v>
      </c>
      <c r="D277" s="94">
        <v>8460546</v>
      </c>
      <c r="E277" s="111" t="s">
        <v>99</v>
      </c>
      <c r="F277" s="116">
        <v>1166100</v>
      </c>
      <c r="G277" s="100">
        <f t="shared" ref="G277" si="695">F277-F276</f>
        <v>101900</v>
      </c>
      <c r="H277" s="194">
        <f t="shared" si="495"/>
        <v>1.3832740213523131E-2</v>
      </c>
      <c r="I277" s="103">
        <f t="shared" ref="I277" si="696">H277*41%</f>
        <v>5.6714234875444832E-3</v>
      </c>
      <c r="J277" s="104">
        <f t="shared" ref="J277" si="697">I277/3*2</f>
        <v>3.780948991696322E-3</v>
      </c>
      <c r="K277" s="106">
        <f t="shared" si="613"/>
        <v>741.51245551601426</v>
      </c>
      <c r="L277" s="106">
        <f t="shared" ref="L277" si="698">D277-D270</f>
        <v>625095</v>
      </c>
      <c r="N277" s="136">
        <f t="shared" si="468"/>
        <v>0</v>
      </c>
      <c r="O277" s="129">
        <f t="shared" ref="O277" si="699">A277</f>
        <v>44581</v>
      </c>
    </row>
    <row r="278" spans="1:15" x14ac:dyDescent="0.3">
      <c r="A278" s="129">
        <v>44582</v>
      </c>
      <c r="B278" s="132">
        <v>772.7</v>
      </c>
      <c r="C278" s="114">
        <f t="shared" ref="C278" si="700">D278-D277</f>
        <v>135461</v>
      </c>
      <c r="D278" s="94">
        <v>8596007</v>
      </c>
      <c r="E278" s="111" t="s">
        <v>99</v>
      </c>
      <c r="F278" s="116">
        <v>1273300</v>
      </c>
      <c r="G278" s="100">
        <f t="shared" ref="G278" si="701">F278-F277</f>
        <v>107200</v>
      </c>
      <c r="H278" s="194">
        <f t="shared" si="495"/>
        <v>1.5104389086595492E-2</v>
      </c>
      <c r="I278" s="103">
        <f t="shared" ref="I278" si="702">H278*41%</f>
        <v>6.1927995255041512E-3</v>
      </c>
      <c r="J278" s="104">
        <f t="shared" ref="J278" si="703">I278/3*2</f>
        <v>4.1285330170027675E-3</v>
      </c>
      <c r="K278" s="106">
        <f t="shared" si="613"/>
        <v>809.64887307236052</v>
      </c>
      <c r="L278" s="106">
        <f t="shared" ref="L278" si="704">D278-D271</f>
        <v>682534</v>
      </c>
      <c r="N278" s="136">
        <f t="shared" si="468"/>
        <v>0</v>
      </c>
      <c r="O278" s="129">
        <f t="shared" ref="O278" si="705">A278</f>
        <v>44582</v>
      </c>
    </row>
    <row r="279" spans="1:15" x14ac:dyDescent="0.3">
      <c r="A279" s="129">
        <v>44583</v>
      </c>
      <c r="B279" s="132">
        <v>806.8</v>
      </c>
      <c r="C279" s="110">
        <f t="shared" ref="C279" si="706">D279-D278</f>
        <v>85440</v>
      </c>
      <c r="D279" s="94">
        <v>8681447</v>
      </c>
      <c r="E279" s="111" t="s">
        <v>99</v>
      </c>
      <c r="F279" s="116">
        <v>1334800</v>
      </c>
      <c r="G279" s="100">
        <f t="shared" ref="G279" si="707">F279-F278</f>
        <v>61500</v>
      </c>
      <c r="H279" s="194">
        <f t="shared" si="495"/>
        <v>1.5833926453143535E-2</v>
      </c>
      <c r="I279" s="103">
        <f t="shared" ref="I279" si="708">H279*41%</f>
        <v>6.4919098457888492E-3</v>
      </c>
      <c r="J279" s="104">
        <f t="shared" ref="J279" si="709">I279/3*2</f>
        <v>4.3279398971925662E-3</v>
      </c>
      <c r="K279" s="106">
        <f t="shared" si="613"/>
        <v>848.71886120996453</v>
      </c>
      <c r="L279" s="106">
        <f t="shared" ref="L279" si="710">D279-D272</f>
        <v>715470</v>
      </c>
      <c r="N279" s="136">
        <f t="shared" si="468"/>
        <v>0</v>
      </c>
      <c r="O279" s="129">
        <f t="shared" ref="O279" si="711">A279</f>
        <v>44583</v>
      </c>
    </row>
    <row r="280" spans="1:15" x14ac:dyDescent="0.3">
      <c r="A280" s="129">
        <v>44584</v>
      </c>
      <c r="B280" s="132">
        <v>840.3</v>
      </c>
      <c r="C280" s="110">
        <f t="shared" ref="C280" si="712">D280-D279</f>
        <v>63393</v>
      </c>
      <c r="D280" s="94">
        <v>8744840</v>
      </c>
      <c r="E280" s="111" t="s">
        <v>99</v>
      </c>
      <c r="F280" s="116">
        <v>1355000</v>
      </c>
      <c r="G280" s="100">
        <f t="shared" ref="G280" si="713">F280-F279</f>
        <v>20200</v>
      </c>
      <c r="H280" s="194">
        <f t="shared" si="495"/>
        <v>1.6073546856465008E-2</v>
      </c>
      <c r="I280" s="103">
        <f t="shared" ref="I280" si="714">H280*41%</f>
        <v>6.5901542111506525E-3</v>
      </c>
      <c r="J280" s="104">
        <f t="shared" ref="J280" si="715">I280/3*2</f>
        <v>4.3934361407671017E-3</v>
      </c>
      <c r="K280" s="106">
        <f t="shared" si="613"/>
        <v>883.41399762752076</v>
      </c>
      <c r="L280" s="106">
        <f t="shared" ref="L280" si="716">D280-D273</f>
        <v>744718</v>
      </c>
      <c r="N280" s="136">
        <f t="shared" si="468"/>
        <v>0</v>
      </c>
      <c r="O280" s="129">
        <f t="shared" ref="O280" si="717">A280</f>
        <v>44584</v>
      </c>
    </row>
    <row r="281" spans="1:15" x14ac:dyDescent="0.3">
      <c r="A281" s="129">
        <v>44585</v>
      </c>
      <c r="B281" s="132">
        <v>894.3</v>
      </c>
      <c r="C281" s="114">
        <f t="shared" ref="C281" si="718">D281-D280</f>
        <v>126955</v>
      </c>
      <c r="D281" s="94">
        <v>8871795</v>
      </c>
      <c r="E281" s="111" t="s">
        <v>99</v>
      </c>
      <c r="F281" s="116">
        <v>1423700</v>
      </c>
      <c r="G281" s="100">
        <f t="shared" ref="G281" si="719">F281-F280</f>
        <v>68700</v>
      </c>
      <c r="H281" s="194">
        <f t="shared" si="495"/>
        <v>1.6888493475682088E-2</v>
      </c>
      <c r="I281" s="103">
        <f t="shared" ref="I281" si="720">H281*41%</f>
        <v>6.9242823250296555E-3</v>
      </c>
      <c r="J281" s="104">
        <f t="shared" ref="J281" si="721">I281/3*2</f>
        <v>4.6161882166864373E-3</v>
      </c>
      <c r="K281" s="106">
        <f t="shared" si="613"/>
        <v>945.75088967971533</v>
      </c>
      <c r="L281" s="106">
        <f t="shared" ref="L281" si="722">D281-D274</f>
        <v>797268</v>
      </c>
      <c r="N281" s="136">
        <f t="shared" si="468"/>
        <v>0</v>
      </c>
      <c r="O281" s="129">
        <f t="shared" ref="O281" si="723">A281</f>
        <v>44585</v>
      </c>
    </row>
    <row r="282" spans="1:15" x14ac:dyDescent="0.3">
      <c r="A282" s="129">
        <v>44586</v>
      </c>
      <c r="B282" s="132">
        <v>940.6</v>
      </c>
      <c r="C282" s="114">
        <f t="shared" ref="C282" si="724">D282-D281</f>
        <v>164000</v>
      </c>
      <c r="D282" s="94">
        <v>9035795</v>
      </c>
      <c r="E282" s="111" t="s">
        <v>99</v>
      </c>
      <c r="F282" s="116">
        <v>1530900</v>
      </c>
      <c r="G282" s="100">
        <f t="shared" ref="G282" si="725">F282-F281</f>
        <v>107200</v>
      </c>
      <c r="H282" s="194">
        <f t="shared" si="495"/>
        <v>1.816014234875445E-2</v>
      </c>
      <c r="I282" s="103">
        <f t="shared" ref="I282" si="726">H282*41%</f>
        <v>7.4456583629893235E-3</v>
      </c>
      <c r="J282" s="104">
        <f t="shared" ref="J282" si="727">I282/3*2</f>
        <v>4.9637722419928823E-3</v>
      </c>
      <c r="K282" s="106">
        <f t="shared" si="613"/>
        <v>1007.0521945432978</v>
      </c>
      <c r="L282" s="106">
        <f t="shared" ref="L282" si="728">D282-D275</f>
        <v>848945</v>
      </c>
      <c r="N282" s="136">
        <f t="shared" si="468"/>
        <v>0</v>
      </c>
      <c r="O282" s="129">
        <f t="shared" ref="O282" si="729">A282</f>
        <v>44586</v>
      </c>
    </row>
    <row r="283" spans="1:15" x14ac:dyDescent="0.3">
      <c r="A283" s="129">
        <v>44587</v>
      </c>
      <c r="B283" s="132">
        <v>1017.4</v>
      </c>
      <c r="C283" s="114">
        <f t="shared" ref="C283" si="730">D283-D282</f>
        <v>203136</v>
      </c>
      <c r="D283" s="94">
        <v>9238931</v>
      </c>
      <c r="E283" s="111" t="s">
        <v>99</v>
      </c>
      <c r="F283" s="116">
        <v>1678300</v>
      </c>
      <c r="G283" s="100">
        <f t="shared" ref="G283" si="731">F283-F282</f>
        <v>147400</v>
      </c>
      <c r="H283" s="194">
        <f t="shared" si="495"/>
        <v>1.9908659549228946E-2</v>
      </c>
      <c r="I283" s="103">
        <f t="shared" ref="I283" si="732">H283*41%</f>
        <v>8.1625504151838675E-3</v>
      </c>
      <c r="J283" s="104">
        <f t="shared" ref="J283" si="733">I283/3*2</f>
        <v>5.441700276789245E-3</v>
      </c>
      <c r="K283" s="106">
        <f t="shared" si="613"/>
        <v>1089.6144721233688</v>
      </c>
      <c r="L283" s="106">
        <f t="shared" ref="L283" si="734">D283-D276</f>
        <v>918545</v>
      </c>
      <c r="N283" s="136">
        <f t="shared" si="468"/>
        <v>0</v>
      </c>
      <c r="O283" s="129">
        <f t="shared" ref="O283" si="735">A283</f>
        <v>44587</v>
      </c>
    </row>
    <row r="284" spans="1:15" x14ac:dyDescent="0.3">
      <c r="A284" s="129">
        <v>44588</v>
      </c>
      <c r="B284" s="132">
        <v>1073</v>
      </c>
      <c r="C284" s="114">
        <f t="shared" ref="C284" si="736">D284-D283</f>
        <v>190148</v>
      </c>
      <c r="D284" s="94">
        <v>9429079</v>
      </c>
      <c r="E284" s="111" t="s">
        <v>99</v>
      </c>
      <c r="F284" s="116">
        <v>1817400</v>
      </c>
      <c r="G284" s="100">
        <f t="shared" ref="G284" si="737">F284-F283</f>
        <v>139100</v>
      </c>
      <c r="H284" s="194">
        <f t="shared" si="495"/>
        <v>2.1558718861209965E-2</v>
      </c>
      <c r="I284" s="103">
        <f t="shared" ref="I284" si="738">H284*41%</f>
        <v>8.8390747330960862E-3</v>
      </c>
      <c r="J284" s="104">
        <f t="shared" ref="J284" si="739">I284/3*2</f>
        <v>5.8927164887307244E-3</v>
      </c>
      <c r="K284" s="106">
        <f t="shared" si="613"/>
        <v>1148.9122182680901</v>
      </c>
      <c r="L284" s="106">
        <f t="shared" ref="L284" si="740">D284-D277</f>
        <v>968533</v>
      </c>
      <c r="N284" s="136">
        <f t="shared" si="468"/>
        <v>0</v>
      </c>
      <c r="O284" s="129">
        <f t="shared" ref="O284" si="741">A284</f>
        <v>44588</v>
      </c>
    </row>
    <row r="285" spans="1:15" x14ac:dyDescent="0.3">
      <c r="A285" s="129">
        <v>44589</v>
      </c>
      <c r="B285" s="132">
        <v>1127.7</v>
      </c>
      <c r="C285" s="114">
        <f t="shared" ref="C285" si="742">D285-D284</f>
        <v>189166</v>
      </c>
      <c r="D285" s="94">
        <v>9618245</v>
      </c>
      <c r="E285" s="111" t="s">
        <v>99</v>
      </c>
      <c r="F285" s="116">
        <v>1968000</v>
      </c>
      <c r="G285" s="100">
        <f t="shared" ref="G285" si="743">F285-F284</f>
        <v>150600</v>
      </c>
      <c r="H285" s="194">
        <f t="shared" si="495"/>
        <v>2.3345195729537367E-2</v>
      </c>
      <c r="I285" s="103">
        <f t="shared" ref="I285" si="744">H285*41%</f>
        <v>9.5715302491103191E-3</v>
      </c>
      <c r="J285" s="104">
        <f t="shared" ref="J285" si="745">I285/3*2</f>
        <v>6.3810201660735458E-3</v>
      </c>
      <c r="K285" s="106">
        <f t="shared" si="613"/>
        <v>1212.6192170818506</v>
      </c>
      <c r="L285" s="139">
        <f t="shared" ref="L285" si="746">D285-D278</f>
        <v>1022238</v>
      </c>
      <c r="N285" s="136">
        <f t="shared" si="468"/>
        <v>0</v>
      </c>
      <c r="O285" s="129">
        <f t="shared" ref="O285" si="747">A285</f>
        <v>44589</v>
      </c>
    </row>
    <row r="286" spans="1:15" x14ac:dyDescent="0.3">
      <c r="A286" s="129">
        <v>44590</v>
      </c>
      <c r="B286" s="132">
        <v>1156.8</v>
      </c>
      <c r="C286" s="110">
        <f t="shared" ref="C286" si="748">D286-D285</f>
        <v>118970</v>
      </c>
      <c r="D286" s="94">
        <v>9737215</v>
      </c>
      <c r="E286" s="111" t="s">
        <v>99</v>
      </c>
      <c r="F286" s="116">
        <v>2055300</v>
      </c>
      <c r="G286" s="100">
        <f t="shared" ref="G286" si="749">F286-F285</f>
        <v>87300</v>
      </c>
      <c r="H286" s="194">
        <f t="shared" si="495"/>
        <v>2.4380782918149466E-2</v>
      </c>
      <c r="I286" s="103">
        <f t="shared" ref="I286" si="750">H286*41%</f>
        <v>9.9961209964412809E-3</v>
      </c>
      <c r="J286" s="104">
        <f t="shared" ref="J286" si="751">I286/3*2</f>
        <v>6.6640806642941875E-3</v>
      </c>
      <c r="K286" s="106">
        <f t="shared" si="613"/>
        <v>1252.3938315539738</v>
      </c>
      <c r="L286" s="139">
        <f t="shared" ref="L286" si="752">D286-D279</f>
        <v>1055768</v>
      </c>
      <c r="N286" s="136">
        <f t="shared" si="468"/>
        <v>0</v>
      </c>
      <c r="O286" s="129">
        <f t="shared" ref="O286" si="753">A286</f>
        <v>44590</v>
      </c>
    </row>
    <row r="287" spans="1:15" x14ac:dyDescent="0.3">
      <c r="A287" s="129">
        <v>44591</v>
      </c>
      <c r="B287" s="132">
        <v>1176.8</v>
      </c>
      <c r="C287" s="110">
        <f t="shared" ref="C287" si="754">D287-D286</f>
        <v>78318</v>
      </c>
      <c r="D287" s="94">
        <v>9815533</v>
      </c>
      <c r="E287" s="111" t="s">
        <v>99</v>
      </c>
      <c r="F287" s="116">
        <v>2075300</v>
      </c>
      <c r="G287" s="100">
        <f t="shared" ref="G287" si="755">F287-F286</f>
        <v>20000</v>
      </c>
      <c r="H287" s="194">
        <f t="shared" si="495"/>
        <v>2.4618030842230132E-2</v>
      </c>
      <c r="I287" s="103">
        <f t="shared" ref="I287" si="756">H287*41%</f>
        <v>1.0093392645314354E-2</v>
      </c>
      <c r="J287" s="104">
        <f t="shared" ref="J287" si="757">I287/3*2</f>
        <v>6.7289284302095688E-3</v>
      </c>
      <c r="K287" s="106">
        <f t="shared" si="613"/>
        <v>1270.0984578884936</v>
      </c>
      <c r="L287" s="139">
        <f t="shared" ref="L287" si="758">D287-D280</f>
        <v>1070693</v>
      </c>
      <c r="N287" s="136">
        <f t="shared" si="468"/>
        <v>0</v>
      </c>
      <c r="O287" s="129">
        <f t="shared" ref="O287" si="759">A287</f>
        <v>44591</v>
      </c>
    </row>
    <row r="288" spans="1:15" x14ac:dyDescent="0.3">
      <c r="A288" s="129">
        <v>44592</v>
      </c>
      <c r="B288" s="132">
        <v>1206.2</v>
      </c>
      <c r="C288" s="114">
        <f t="shared" ref="C288" si="760">D288-D287</f>
        <v>162613</v>
      </c>
      <c r="D288" s="94">
        <v>9978146</v>
      </c>
      <c r="E288" s="111" t="s">
        <v>99</v>
      </c>
      <c r="F288" s="116">
        <v>2155200</v>
      </c>
      <c r="G288" s="100">
        <f t="shared" ref="G288" si="761">F288-F287</f>
        <v>79900</v>
      </c>
      <c r="H288" s="194">
        <f t="shared" si="495"/>
        <v>2.5565836298932384E-2</v>
      </c>
      <c r="I288" s="103">
        <f t="shared" ref="I288" si="762">H288*41%</f>
        <v>1.0481992882562277E-2</v>
      </c>
      <c r="J288" s="104">
        <f t="shared" ref="J288" si="763">I288/3*2</f>
        <v>6.9879952550415186E-3</v>
      </c>
      <c r="K288" s="106">
        <f t="shared" si="613"/>
        <v>1312.3973902728351</v>
      </c>
      <c r="L288" s="139">
        <f t="shared" ref="L288" si="764">D288-D281</f>
        <v>1106351</v>
      </c>
      <c r="N288" s="136">
        <f t="shared" si="468"/>
        <v>0</v>
      </c>
      <c r="O288" s="129">
        <f t="shared" ref="O288" si="765">A288</f>
        <v>44592</v>
      </c>
    </row>
    <row r="289" spans="1:15" x14ac:dyDescent="0.3">
      <c r="A289" s="129">
        <v>44593</v>
      </c>
      <c r="B289" s="132">
        <v>1228</v>
      </c>
      <c r="C289" s="114">
        <f t="shared" ref="C289" si="766">D289-D288</f>
        <v>208498</v>
      </c>
      <c r="D289" s="112">
        <v>10186644</v>
      </c>
      <c r="E289" s="111" t="s">
        <v>99</v>
      </c>
      <c r="F289" s="116">
        <v>2278900</v>
      </c>
      <c r="G289" s="100">
        <f t="shared" ref="G289" si="767">F289-F288</f>
        <v>123700</v>
      </c>
      <c r="H289" s="194">
        <f t="shared" si="495"/>
        <v>2.7033214709371294E-2</v>
      </c>
      <c r="I289" s="103">
        <f t="shared" ref="I289" si="768">H289*41%</f>
        <v>1.108361803084223E-2</v>
      </c>
      <c r="J289" s="104">
        <f t="shared" ref="J289" si="769">I289/3*2</f>
        <v>7.3890786872281532E-3</v>
      </c>
      <c r="K289" s="106">
        <f t="shared" si="613"/>
        <v>1365.1826809015422</v>
      </c>
      <c r="L289" s="139">
        <f t="shared" ref="L289" si="770">D289-D282</f>
        <v>1150849</v>
      </c>
      <c r="N289" s="136">
        <f t="shared" si="468"/>
        <v>0</v>
      </c>
      <c r="O289" s="129">
        <f t="shared" ref="O289" si="771">A289</f>
        <v>44593</v>
      </c>
    </row>
    <row r="290" spans="1:15" x14ac:dyDescent="0.3">
      <c r="A290" s="129">
        <v>44594</v>
      </c>
      <c r="B290" s="132">
        <v>1283</v>
      </c>
      <c r="C290" s="114">
        <f t="shared" ref="C290" si="772">D290-D289</f>
        <v>236120</v>
      </c>
      <c r="D290" s="112">
        <v>10422764</v>
      </c>
      <c r="E290" s="111" t="s">
        <v>99</v>
      </c>
      <c r="F290" s="116">
        <v>2435300</v>
      </c>
      <c r="G290" s="100">
        <f t="shared" ref="G290" si="773">F290-F289</f>
        <v>156400</v>
      </c>
      <c r="H290" s="194">
        <f t="shared" si="495"/>
        <v>2.8888493475682089E-2</v>
      </c>
      <c r="I290" s="103">
        <f t="shared" ref="I290" si="774">H290*41%</f>
        <v>1.1844282325029655E-2</v>
      </c>
      <c r="J290" s="104">
        <f t="shared" ref="J290" si="775">I290/3*2</f>
        <v>7.8961882166864363E-3</v>
      </c>
      <c r="K290" s="106">
        <f t="shared" si="613"/>
        <v>1404.3096085409252</v>
      </c>
      <c r="L290" s="139">
        <f t="shared" ref="L290" si="776">D290-D283</f>
        <v>1183833</v>
      </c>
      <c r="N290" s="136">
        <f t="shared" si="468"/>
        <v>0</v>
      </c>
      <c r="O290" s="129">
        <f t="shared" ref="O290" si="777">A290</f>
        <v>44594</v>
      </c>
    </row>
    <row r="291" spans="1:15" x14ac:dyDescent="0.3">
      <c r="A291" s="129">
        <v>44595</v>
      </c>
      <c r="B291" s="132">
        <v>1350</v>
      </c>
      <c r="C291" s="114">
        <f t="shared" ref="C291" si="778">D291-D290</f>
        <v>248838</v>
      </c>
      <c r="D291" s="112">
        <v>10671602</v>
      </c>
      <c r="E291" s="111" t="s">
        <v>99</v>
      </c>
      <c r="F291" s="116">
        <v>2599900</v>
      </c>
      <c r="G291" s="100">
        <f t="shared" ref="G291" si="779">F291-F290</f>
        <v>164600</v>
      </c>
      <c r="H291" s="194">
        <f t="shared" si="495"/>
        <v>3.0841043890865956E-2</v>
      </c>
      <c r="I291" s="103">
        <f t="shared" ref="I291" si="780">H291*41%</f>
        <v>1.2644827995255041E-2</v>
      </c>
      <c r="J291" s="104">
        <f t="shared" ref="J291" si="781">I291/3*2</f>
        <v>8.4298853301700265E-3</v>
      </c>
      <c r="K291" s="106">
        <f t="shared" si="613"/>
        <v>1473.9300118623962</v>
      </c>
      <c r="L291" s="139">
        <f t="shared" ref="L291" si="782">D291-D284</f>
        <v>1242523</v>
      </c>
      <c r="N291" s="136">
        <f t="shared" si="468"/>
        <v>0</v>
      </c>
      <c r="O291" s="129">
        <f t="shared" ref="O291" si="783">A291</f>
        <v>44595</v>
      </c>
    </row>
    <row r="292" spans="1:15" x14ac:dyDescent="0.3">
      <c r="A292" s="129">
        <v>44596</v>
      </c>
      <c r="B292" s="132">
        <v>1388</v>
      </c>
      <c r="C292" s="114">
        <f t="shared" ref="C292" si="784">D292-D291</f>
        <v>217815</v>
      </c>
      <c r="D292" s="112">
        <v>10889417</v>
      </c>
      <c r="E292" s="111" t="s">
        <v>99</v>
      </c>
      <c r="F292" s="116">
        <v>2754700</v>
      </c>
      <c r="G292" s="100">
        <f t="shared" ref="G292" si="785">F292-F291</f>
        <v>154800</v>
      </c>
      <c r="H292" s="194">
        <f t="shared" si="495"/>
        <v>3.2677342823250299E-2</v>
      </c>
      <c r="I292" s="103">
        <f t="shared" ref="I292" si="786">H292*41%</f>
        <v>1.3397710557532623E-2</v>
      </c>
      <c r="J292" s="104">
        <f t="shared" ref="J292" si="787">I292/3*2</f>
        <v>8.9318070383550812E-3</v>
      </c>
      <c r="K292" s="106">
        <f t="shared" si="613"/>
        <v>1507.914590747331</v>
      </c>
      <c r="L292" s="139">
        <f t="shared" ref="L292" si="788">D292-D285</f>
        <v>1271172</v>
      </c>
      <c r="N292" s="136">
        <f t="shared" ref="N292:N355" si="789">M292/H$3</f>
        <v>0</v>
      </c>
      <c r="O292" s="129">
        <f t="shared" ref="O292" si="790">A292</f>
        <v>44596</v>
      </c>
    </row>
    <row r="293" spans="1:15" x14ac:dyDescent="0.3">
      <c r="A293" s="129">
        <v>44597</v>
      </c>
      <c r="B293" s="132">
        <v>1401</v>
      </c>
      <c r="C293" s="110">
        <f t="shared" ref="C293" si="791">D293-D292</f>
        <v>133173</v>
      </c>
      <c r="D293" s="112">
        <v>11022590</v>
      </c>
      <c r="E293" s="111" t="s">
        <v>99</v>
      </c>
      <c r="F293" s="116">
        <v>2845700</v>
      </c>
      <c r="G293" s="100">
        <f t="shared" ref="G293" si="792">F293-F292</f>
        <v>91000</v>
      </c>
      <c r="H293" s="194">
        <f t="shared" si="495"/>
        <v>3.3756820877817319E-2</v>
      </c>
      <c r="I293" s="103">
        <f t="shared" ref="I293" si="793">H293*41%</f>
        <v>1.38402965599051E-2</v>
      </c>
      <c r="J293" s="104">
        <f t="shared" ref="J293" si="794">I293/3*2</f>
        <v>9.2268643732700672E-3</v>
      </c>
      <c r="K293" s="106">
        <f t="shared" si="613"/>
        <v>1524.7627520759195</v>
      </c>
      <c r="L293" s="139">
        <f t="shared" ref="L293" si="795">D293-D286</f>
        <v>1285375</v>
      </c>
      <c r="N293" s="136">
        <f t="shared" si="789"/>
        <v>0</v>
      </c>
      <c r="O293" s="129">
        <f t="shared" ref="O293" si="796">A293</f>
        <v>44597</v>
      </c>
    </row>
    <row r="294" spans="1:15" x14ac:dyDescent="0.3">
      <c r="A294" s="129">
        <v>44598</v>
      </c>
      <c r="B294" s="132">
        <v>1426</v>
      </c>
      <c r="C294" s="110">
        <f t="shared" ref="C294" si="797">D294-D293</f>
        <v>95267</v>
      </c>
      <c r="D294" s="112">
        <v>11117857</v>
      </c>
      <c r="E294" s="111" t="s">
        <v>99</v>
      </c>
      <c r="F294" s="116">
        <v>2857000</v>
      </c>
      <c r="G294" s="100">
        <f t="shared" ref="G294" si="798">F294-F293</f>
        <v>11300</v>
      </c>
      <c r="H294" s="194">
        <f t="shared" si="495"/>
        <v>3.3890865954922897E-2</v>
      </c>
      <c r="I294" s="103">
        <f t="shared" ref="I294" si="799">H294*41%</f>
        <v>1.3895255041518386E-2</v>
      </c>
      <c r="J294" s="104">
        <f t="shared" ref="J294" si="800">I294/3*2</f>
        <v>9.2635033610122576E-3</v>
      </c>
      <c r="K294" s="106">
        <f t="shared" si="613"/>
        <v>1544.8683274021353</v>
      </c>
      <c r="L294" s="139">
        <f t="shared" ref="L294" si="801">D294-D287</f>
        <v>1302324</v>
      </c>
      <c r="N294" s="136">
        <f t="shared" si="789"/>
        <v>0</v>
      </c>
      <c r="O294" s="129">
        <f t="shared" ref="O294" si="802">A294</f>
        <v>44598</v>
      </c>
    </row>
    <row r="295" spans="1:15" x14ac:dyDescent="0.3">
      <c r="A295" s="129">
        <v>44599</v>
      </c>
      <c r="B295" s="132">
        <v>1441</v>
      </c>
      <c r="C295" s="114">
        <f t="shared" ref="C295" si="803">D295-D294</f>
        <v>169571</v>
      </c>
      <c r="D295" s="112">
        <v>11287428</v>
      </c>
      <c r="E295" s="111" t="s">
        <v>99</v>
      </c>
      <c r="F295" s="116">
        <v>2911100</v>
      </c>
      <c r="G295" s="100">
        <f t="shared" ref="G295" si="804">F295-F294</f>
        <v>54100</v>
      </c>
      <c r="H295" s="194">
        <f t="shared" si="495"/>
        <v>3.4532621589561094E-2</v>
      </c>
      <c r="I295" s="103">
        <f t="shared" ref="I295" si="805">H295*41%</f>
        <v>1.4158374851720048E-2</v>
      </c>
      <c r="J295" s="104">
        <f t="shared" ref="J295" si="806">I295/3*2</f>
        <v>9.4389165678133661E-3</v>
      </c>
      <c r="K295" s="106">
        <f t="shared" si="613"/>
        <v>1553.1221826809015</v>
      </c>
      <c r="L295" s="139">
        <f t="shared" ref="L295" si="807">D295-D288</f>
        <v>1309282</v>
      </c>
      <c r="N295" s="136">
        <f t="shared" si="789"/>
        <v>0</v>
      </c>
      <c r="O295" s="129">
        <f t="shared" ref="O295" si="808">A295</f>
        <v>44599</v>
      </c>
    </row>
    <row r="296" spans="1:15" x14ac:dyDescent="0.3">
      <c r="A296" s="129">
        <v>44600</v>
      </c>
      <c r="B296" s="132">
        <v>1451</v>
      </c>
      <c r="C296" s="114">
        <f t="shared" ref="C296" si="809">D296-D295</f>
        <v>234250</v>
      </c>
      <c r="D296" s="112">
        <v>11521678</v>
      </c>
      <c r="E296" s="111" t="s">
        <v>99</v>
      </c>
      <c r="F296" s="116">
        <v>3028600</v>
      </c>
      <c r="G296" s="100">
        <f t="shared" ref="G296" si="810">F296-F295</f>
        <v>117500</v>
      </c>
      <c r="H296" s="194">
        <f t="shared" si="495"/>
        <v>3.5926453143534993E-2</v>
      </c>
      <c r="I296" s="103">
        <f t="shared" ref="I296" si="811">H296*41%</f>
        <v>1.4729845788849347E-2</v>
      </c>
      <c r="J296" s="104">
        <f t="shared" ref="J296" si="812">I296/3*2</f>
        <v>9.8198971925662314E-3</v>
      </c>
      <c r="K296" s="106">
        <f t="shared" si="613"/>
        <v>1583.6702253855278</v>
      </c>
      <c r="L296" s="139">
        <f t="shared" ref="L296" si="813">D296-D289</f>
        <v>1335034</v>
      </c>
      <c r="N296" s="136">
        <f t="shared" si="789"/>
        <v>0</v>
      </c>
      <c r="O296" s="129">
        <f t="shared" ref="O296" si="814">A296</f>
        <v>44600</v>
      </c>
    </row>
    <row r="297" spans="1:15" x14ac:dyDescent="0.3">
      <c r="A297" s="129">
        <v>44601</v>
      </c>
      <c r="B297" s="132">
        <v>1465</v>
      </c>
      <c r="C297" s="114">
        <f t="shared" ref="C297" si="815">D297-D296</f>
        <v>247862</v>
      </c>
      <c r="D297" s="112">
        <v>11769540</v>
      </c>
      <c r="E297" s="111" t="s">
        <v>99</v>
      </c>
      <c r="F297" s="116">
        <v>3163000</v>
      </c>
      <c r="G297" s="100">
        <f t="shared" ref="G297" si="816">F297-F296</f>
        <v>134400</v>
      </c>
      <c r="H297" s="194">
        <f t="shared" si="495"/>
        <v>3.752075919335706E-2</v>
      </c>
      <c r="I297" s="103">
        <f t="shared" ref="I297" si="817">H297*41%</f>
        <v>1.5383511269276394E-2</v>
      </c>
      <c r="J297" s="104">
        <f t="shared" ref="J297" si="818">I297/3*2</f>
        <v>1.0255674179517596E-2</v>
      </c>
      <c r="K297" s="106">
        <f t="shared" si="613"/>
        <v>1597.5990510083038</v>
      </c>
      <c r="L297" s="139">
        <f t="shared" ref="L297" si="819">D297-D290</f>
        <v>1346776</v>
      </c>
      <c r="N297" s="136">
        <f t="shared" si="789"/>
        <v>0</v>
      </c>
      <c r="O297" s="129">
        <f t="shared" ref="O297" si="820">A297</f>
        <v>44601</v>
      </c>
    </row>
    <row r="298" spans="1:15" x14ac:dyDescent="0.3">
      <c r="A298" s="129">
        <v>44602</v>
      </c>
      <c r="B298" s="132">
        <v>1472</v>
      </c>
      <c r="C298" s="114">
        <f t="shared" ref="C298" si="821">D298-D297</f>
        <v>240172</v>
      </c>
      <c r="D298" s="112">
        <v>12009712</v>
      </c>
      <c r="E298" s="111" t="s">
        <v>99</v>
      </c>
      <c r="F298" s="116">
        <v>3292800</v>
      </c>
      <c r="G298" s="100">
        <f t="shared" ref="G298" si="822">F298-F297</f>
        <v>129800</v>
      </c>
      <c r="H298" s="194">
        <f t="shared" si="495"/>
        <v>3.9060498220640567E-2</v>
      </c>
      <c r="I298" s="103">
        <f t="shared" ref="I298" si="823">H298*41%</f>
        <v>1.6014804270462632E-2</v>
      </c>
      <c r="J298" s="104">
        <f t="shared" ref="J298" si="824">I298/3*2</f>
        <v>1.0676536180308421E-2</v>
      </c>
      <c r="K298" s="106">
        <f t="shared" si="613"/>
        <v>1587.3190984578887</v>
      </c>
      <c r="L298" s="139">
        <f t="shared" ref="L298" si="825">D298-D291</f>
        <v>1338110</v>
      </c>
      <c r="N298" s="136">
        <f t="shared" si="789"/>
        <v>0</v>
      </c>
      <c r="O298" s="129">
        <f t="shared" ref="O298" si="826">A298</f>
        <v>44602</v>
      </c>
    </row>
    <row r="299" spans="1:15" x14ac:dyDescent="0.3">
      <c r="A299" s="129">
        <v>44603</v>
      </c>
      <c r="B299" s="132">
        <v>1474</v>
      </c>
      <c r="C299" s="114">
        <f t="shared" ref="C299" si="827">D299-D298</f>
        <v>209789</v>
      </c>
      <c r="D299" s="112">
        <v>12219501</v>
      </c>
      <c r="E299" s="111" t="s">
        <v>99</v>
      </c>
      <c r="F299" s="116">
        <v>3420200</v>
      </c>
      <c r="G299" s="100">
        <f t="shared" ref="G299" si="828">F299-F298</f>
        <v>127400</v>
      </c>
      <c r="H299" s="194">
        <f t="shared" ref="H299:H362" si="829">F299/H$3</f>
        <v>4.0571767497034401E-2</v>
      </c>
      <c r="I299" s="103">
        <f t="shared" ref="I299" si="830">H299*41%</f>
        <v>1.6634424673784103E-2</v>
      </c>
      <c r="J299" s="104">
        <f t="shared" ref="J299" si="831">I299/3*2</f>
        <v>1.1089616449189403E-2</v>
      </c>
      <c r="K299" s="106">
        <f t="shared" si="613"/>
        <v>1577.7983392645315</v>
      </c>
      <c r="L299" s="139">
        <f t="shared" ref="L299" si="832">D299-D292</f>
        <v>1330084</v>
      </c>
      <c r="N299" s="136">
        <f t="shared" si="789"/>
        <v>0</v>
      </c>
      <c r="O299" s="129">
        <f t="shared" ref="O299" si="833">A299</f>
        <v>44603</v>
      </c>
    </row>
    <row r="300" spans="1:15" x14ac:dyDescent="0.3">
      <c r="A300" s="129">
        <v>44604</v>
      </c>
      <c r="B300" s="132">
        <v>1467</v>
      </c>
      <c r="C300" s="110">
        <f t="shared" ref="C300" si="834">D300-D299</f>
        <v>125160</v>
      </c>
      <c r="D300" s="141">
        <v>12344661</v>
      </c>
      <c r="E300" s="111" t="s">
        <v>88</v>
      </c>
      <c r="F300" s="116">
        <v>3487700</v>
      </c>
      <c r="G300" s="100">
        <f t="shared" ref="G300" si="835">F300-F299</f>
        <v>67500</v>
      </c>
      <c r="H300" s="194">
        <f t="shared" si="829"/>
        <v>4.1372479240806642E-2</v>
      </c>
      <c r="I300" s="103">
        <f t="shared" ref="I300" si="836">H300*41%</f>
        <v>1.6962716488730722E-2</v>
      </c>
      <c r="J300" s="104">
        <f t="shared" ref="J300" si="837">I300/3*2</f>
        <v>1.1308477659153814E-2</v>
      </c>
      <c r="K300" s="106">
        <f t="shared" si="613"/>
        <v>1568.2930011862397</v>
      </c>
      <c r="L300" s="139">
        <f t="shared" ref="L300" si="838">D300-D293</f>
        <v>1322071</v>
      </c>
      <c r="N300" s="136">
        <f t="shared" si="789"/>
        <v>0</v>
      </c>
      <c r="O300" s="129">
        <f t="shared" ref="O300" si="839">A300</f>
        <v>44604</v>
      </c>
    </row>
    <row r="301" spans="1:15" x14ac:dyDescent="0.3">
      <c r="A301" s="129">
        <v>44605</v>
      </c>
      <c r="B301" s="132">
        <v>1460</v>
      </c>
      <c r="C301" s="110">
        <f t="shared" ref="C301:C302" si="840">D301-D300</f>
        <v>76465</v>
      </c>
      <c r="D301" s="141">
        <v>12421126</v>
      </c>
      <c r="E301" s="111" t="s">
        <v>88</v>
      </c>
      <c r="F301" s="116">
        <v>3462300</v>
      </c>
      <c r="G301" s="100">
        <f t="shared" ref="G301" si="841">F301-F300</f>
        <v>-25400</v>
      </c>
      <c r="H301" s="194">
        <f t="shared" si="829"/>
        <v>4.1071174377224198E-2</v>
      </c>
      <c r="I301" s="103">
        <f t="shared" ref="I301" si="842">H301*41%</f>
        <v>1.6839181494661921E-2</v>
      </c>
      <c r="J301" s="104">
        <f t="shared" ref="J301" si="843">I301/3*2</f>
        <v>1.1226120996441281E-2</v>
      </c>
      <c r="K301" s="106">
        <f t="shared" si="613"/>
        <v>1545.9893238434163</v>
      </c>
      <c r="L301" s="139">
        <f t="shared" ref="L301" si="844">D301-D294</f>
        <v>1303269</v>
      </c>
      <c r="N301" s="136">
        <f t="shared" si="789"/>
        <v>0</v>
      </c>
      <c r="O301" s="129">
        <f t="shared" ref="O301" si="845">A301</f>
        <v>44605</v>
      </c>
    </row>
    <row r="302" spans="1:15" x14ac:dyDescent="0.3">
      <c r="A302" s="129">
        <v>44606</v>
      </c>
      <c r="B302" s="132">
        <v>1430</v>
      </c>
      <c r="C302" s="114">
        <f t="shared" si="840"/>
        <v>159217</v>
      </c>
      <c r="D302" s="141">
        <f>D303-219972</f>
        <v>12580343</v>
      </c>
      <c r="E302" s="111" t="s">
        <v>88</v>
      </c>
      <c r="F302" s="116">
        <f>F303-55800</f>
        <v>3471000</v>
      </c>
      <c r="G302" s="100">
        <f t="shared" ref="G302:G303" si="846">F302-F301</f>
        <v>8700</v>
      </c>
      <c r="H302" s="194">
        <f t="shared" si="829"/>
        <v>4.1174377224199289E-2</v>
      </c>
      <c r="I302" s="103">
        <f t="shared" ref="I302:I303" si="847">H302*41%</f>
        <v>1.6881494661921709E-2</v>
      </c>
      <c r="J302" s="104">
        <f t="shared" ref="J302:J303" si="848">I302/3*2</f>
        <v>1.1254329774614472E-2</v>
      </c>
      <c r="K302" s="106">
        <f t="shared" si="613"/>
        <v>1533.7069988137603</v>
      </c>
      <c r="L302" s="139">
        <f t="shared" ref="L302:L303" si="849">D302-D295</f>
        <v>1292915</v>
      </c>
      <c r="N302" s="136">
        <f t="shared" si="789"/>
        <v>0</v>
      </c>
      <c r="O302" s="129">
        <f t="shared" ref="O302:O303" si="850">A302</f>
        <v>44606</v>
      </c>
    </row>
    <row r="303" spans="1:15" x14ac:dyDescent="0.3">
      <c r="A303" s="129">
        <v>44607</v>
      </c>
      <c r="B303" s="132">
        <v>1401</v>
      </c>
      <c r="C303" s="114">
        <f t="shared" ref="C303" si="851">D303-D302</f>
        <v>219972</v>
      </c>
      <c r="D303" s="141">
        <v>12800315</v>
      </c>
      <c r="E303" s="111" t="s">
        <v>88</v>
      </c>
      <c r="F303" s="116">
        <v>3526800</v>
      </c>
      <c r="G303" s="100">
        <f t="shared" si="846"/>
        <v>55800</v>
      </c>
      <c r="H303" s="194">
        <f t="shared" si="829"/>
        <v>4.1836298932384344E-2</v>
      </c>
      <c r="I303" s="103">
        <f t="shared" si="847"/>
        <v>1.715288256227758E-2</v>
      </c>
      <c r="J303" s="104">
        <f t="shared" si="848"/>
        <v>1.1435255041518386E-2</v>
      </c>
      <c r="K303" s="106">
        <f t="shared" si="613"/>
        <v>1516.7698695136417</v>
      </c>
      <c r="L303" s="139">
        <f t="shared" si="849"/>
        <v>1278637</v>
      </c>
      <c r="N303" s="136">
        <f t="shared" si="789"/>
        <v>0</v>
      </c>
      <c r="O303" s="129">
        <f t="shared" si="850"/>
        <v>44607</v>
      </c>
    </row>
    <row r="304" spans="1:15" x14ac:dyDescent="0.3">
      <c r="A304" s="129">
        <v>44608</v>
      </c>
      <c r="B304" s="132">
        <v>1385</v>
      </c>
      <c r="C304" s="114">
        <f t="shared" ref="C304" si="852">D304-D303</f>
        <v>235626</v>
      </c>
      <c r="D304" s="141">
        <v>13035941</v>
      </c>
      <c r="E304" s="111" t="s">
        <v>88</v>
      </c>
      <c r="F304" s="116">
        <v>3594500</v>
      </c>
      <c r="G304" s="100">
        <f t="shared" ref="G304" si="853">F304-F303</f>
        <v>67700</v>
      </c>
      <c r="H304" s="194">
        <f t="shared" si="829"/>
        <v>4.2639383155397392E-2</v>
      </c>
      <c r="I304" s="103">
        <f t="shared" ref="I304" si="854">H304*41%</f>
        <v>1.748214709371293E-2</v>
      </c>
      <c r="J304" s="104">
        <f t="shared" ref="J304" si="855">I304/3*2</f>
        <v>1.1654764729141953E-2</v>
      </c>
      <c r="K304" s="106">
        <f t="shared" si="613"/>
        <v>1502.2550415183866</v>
      </c>
      <c r="L304" s="139">
        <f t="shared" ref="L304" si="856">D304-D297</f>
        <v>1266401</v>
      </c>
      <c r="N304" s="136">
        <f t="shared" si="789"/>
        <v>0</v>
      </c>
      <c r="O304" s="129">
        <f t="shared" ref="O304" si="857">A304</f>
        <v>44608</v>
      </c>
    </row>
    <row r="305" spans="1:15" x14ac:dyDescent="0.3">
      <c r="A305" s="129">
        <v>44609</v>
      </c>
      <c r="B305" s="132">
        <v>1372</v>
      </c>
      <c r="C305" s="114">
        <f t="shared" ref="C305" si="858">D305-D304</f>
        <v>220048</v>
      </c>
      <c r="D305" s="141">
        <v>13255989</v>
      </c>
      <c r="E305" s="111" t="s">
        <v>88</v>
      </c>
      <c r="F305" s="116">
        <v>3650600</v>
      </c>
      <c r="G305" s="100">
        <f t="shared" ref="G305" si="859">F305-F304</f>
        <v>56100</v>
      </c>
      <c r="H305" s="194">
        <f t="shared" si="829"/>
        <v>4.3304863582443655E-2</v>
      </c>
      <c r="I305" s="103">
        <f t="shared" ref="I305" si="860">H305*41%</f>
        <v>1.7754994068801898E-2</v>
      </c>
      <c r="J305" s="104">
        <f t="shared" ref="J305" si="861">I305/3*2</f>
        <v>1.1836662712534599E-2</v>
      </c>
      <c r="K305" s="106">
        <f t="shared" si="613"/>
        <v>1478.3831553973903</v>
      </c>
      <c r="L305" s="139">
        <f t="shared" ref="L305" si="862">D305-D298</f>
        <v>1246277</v>
      </c>
      <c r="N305" s="136">
        <f t="shared" si="789"/>
        <v>0</v>
      </c>
      <c r="O305" s="129">
        <f t="shared" ref="O305" si="863">A305</f>
        <v>44609</v>
      </c>
    </row>
    <row r="306" spans="1:15" x14ac:dyDescent="0.3">
      <c r="A306" s="129">
        <v>44610</v>
      </c>
      <c r="B306" s="132">
        <v>1350</v>
      </c>
      <c r="C306" s="114">
        <f t="shared" ref="C306" si="864">D306-D305</f>
        <v>189105</v>
      </c>
      <c r="D306" s="141">
        <v>13445094</v>
      </c>
      <c r="E306" s="111" t="s">
        <v>88</v>
      </c>
      <c r="F306" s="116">
        <v>3728900</v>
      </c>
      <c r="G306" s="100">
        <f t="shared" ref="G306" si="865">F306-F305</f>
        <v>78300</v>
      </c>
      <c r="H306" s="194">
        <f t="shared" si="829"/>
        <v>4.4233689205219452E-2</v>
      </c>
      <c r="I306" s="103">
        <f t="shared" ref="I306" si="866">H306*41%</f>
        <v>1.8135812574139973E-2</v>
      </c>
      <c r="J306" s="104">
        <f t="shared" ref="J306" si="867">I306/3*2</f>
        <v>1.2090541716093315E-2</v>
      </c>
      <c r="K306" s="106">
        <f t="shared" si="613"/>
        <v>1453.8469750889681</v>
      </c>
      <c r="L306" s="139">
        <f t="shared" ref="L306" si="868">D306-D299</f>
        <v>1225593</v>
      </c>
      <c r="N306" s="136">
        <f t="shared" si="789"/>
        <v>0</v>
      </c>
      <c r="O306" s="129">
        <f t="shared" ref="O306" si="869">A306</f>
        <v>44610</v>
      </c>
    </row>
    <row r="307" spans="1:15" x14ac:dyDescent="0.3">
      <c r="A307" s="129">
        <v>44611</v>
      </c>
      <c r="B307" s="132">
        <v>1346</v>
      </c>
      <c r="C307" s="110">
        <f t="shared" ref="C307" si="870">D307-D306</f>
        <v>118032</v>
      </c>
      <c r="D307" s="141">
        <v>13563126</v>
      </c>
      <c r="E307" s="111" t="s">
        <v>88</v>
      </c>
      <c r="F307" s="116">
        <v>3768100</v>
      </c>
      <c r="G307" s="100">
        <f t="shared" ref="G307" si="871">F307-F306</f>
        <v>39200</v>
      </c>
      <c r="H307" s="194">
        <f t="shared" si="829"/>
        <v>4.4698695136417554E-2</v>
      </c>
      <c r="I307" s="103">
        <f t="shared" ref="I307" si="872">H307*41%</f>
        <v>1.8326465005931197E-2</v>
      </c>
      <c r="J307" s="104">
        <f t="shared" ref="J307" si="873">I307/3*2</f>
        <v>1.2217643337287464E-2</v>
      </c>
      <c r="K307" s="106">
        <f t="shared" si="613"/>
        <v>1445.3914590747331</v>
      </c>
      <c r="L307" s="139">
        <f t="shared" ref="L307" si="874">D307-D300</f>
        <v>1218465</v>
      </c>
      <c r="N307" s="136">
        <f t="shared" si="789"/>
        <v>0</v>
      </c>
      <c r="O307" s="129">
        <f t="shared" ref="O307" si="875">A307</f>
        <v>44611</v>
      </c>
    </row>
    <row r="308" spans="1:15" x14ac:dyDescent="0.3">
      <c r="A308" s="129">
        <v>44612</v>
      </c>
      <c r="B308" s="132">
        <v>1347</v>
      </c>
      <c r="C308" s="110">
        <f t="shared" ref="C308" si="876">D308-D307</f>
        <v>73867</v>
      </c>
      <c r="D308" s="141">
        <v>13636993</v>
      </c>
      <c r="E308" s="111" t="s">
        <v>88</v>
      </c>
      <c r="F308" s="116">
        <v>3686400</v>
      </c>
      <c r="G308" s="100">
        <f t="shared" ref="G308" si="877">F308-F307</f>
        <v>-81700</v>
      </c>
      <c r="H308" s="194">
        <f t="shared" si="829"/>
        <v>4.3729537366548041E-2</v>
      </c>
      <c r="I308" s="103">
        <f t="shared" ref="I308" si="878">H308*41%</f>
        <v>1.7929110320284696E-2</v>
      </c>
      <c r="J308" s="104">
        <f t="shared" ref="J308" si="879">I308/3*2</f>
        <v>1.1952740213523131E-2</v>
      </c>
      <c r="K308" s="106">
        <f t="shared" si="613"/>
        <v>1442.3096085409252</v>
      </c>
      <c r="L308" s="139">
        <f t="shared" ref="L308" si="880">D308-D301</f>
        <v>1215867</v>
      </c>
      <c r="N308" s="136">
        <f t="shared" si="789"/>
        <v>0</v>
      </c>
      <c r="O308" s="129">
        <f t="shared" ref="O308" si="881">A308</f>
        <v>44612</v>
      </c>
    </row>
    <row r="309" spans="1:15" x14ac:dyDescent="0.3">
      <c r="A309" s="129">
        <v>44613</v>
      </c>
      <c r="B309" s="132">
        <v>1307</v>
      </c>
      <c r="C309" s="114">
        <f t="shared" ref="C309" si="882">D309-D308</f>
        <v>125902</v>
      </c>
      <c r="D309" s="141">
        <v>13762895</v>
      </c>
      <c r="E309" s="111" t="s">
        <v>88</v>
      </c>
      <c r="F309" s="116">
        <v>3610000</v>
      </c>
      <c r="G309" s="100">
        <f t="shared" ref="G309" si="883">F309-F308</f>
        <v>-76400</v>
      </c>
      <c r="H309" s="194">
        <f t="shared" si="829"/>
        <v>4.2823250296559902E-2</v>
      </c>
      <c r="I309" s="103">
        <f t="shared" ref="I309" si="884">H309*41%</f>
        <v>1.7557532621589558E-2</v>
      </c>
      <c r="J309" s="104">
        <f t="shared" ref="J309" si="885">I309/3*2</f>
        <v>1.1705021747726372E-2</v>
      </c>
      <c r="K309" s="106">
        <f t="shared" si="613"/>
        <v>1402.7900355871886</v>
      </c>
      <c r="L309" s="139">
        <f t="shared" ref="L309" si="886">D309-D302</f>
        <v>1182552</v>
      </c>
      <c r="N309" s="136">
        <f t="shared" si="789"/>
        <v>0</v>
      </c>
      <c r="O309" s="129">
        <f t="shared" ref="O309" si="887">A309</f>
        <v>44613</v>
      </c>
    </row>
    <row r="310" spans="1:15" x14ac:dyDescent="0.3">
      <c r="A310" s="129">
        <v>44614</v>
      </c>
      <c r="B310" s="132">
        <v>1279</v>
      </c>
      <c r="C310" s="114">
        <f t="shared" ref="C310" si="888">D310-D309</f>
        <v>209052</v>
      </c>
      <c r="D310" s="141">
        <v>13971947</v>
      </c>
      <c r="E310" s="111" t="s">
        <v>88</v>
      </c>
      <c r="F310" s="116">
        <v>3615900</v>
      </c>
      <c r="G310" s="100">
        <f t="shared" ref="G310" si="889">F310-F309</f>
        <v>5900</v>
      </c>
      <c r="H310" s="194">
        <f t="shared" si="829"/>
        <v>4.2893238434163698E-2</v>
      </c>
      <c r="I310" s="103">
        <f t="shared" ref="I310" si="890">H310*41%</f>
        <v>1.7586227758007115E-2</v>
      </c>
      <c r="J310" s="104">
        <f t="shared" ref="J310" si="891">I310/3*2</f>
        <v>1.172415183867141E-2</v>
      </c>
      <c r="K310" s="106">
        <f t="shared" si="613"/>
        <v>1389.8362989323844</v>
      </c>
      <c r="L310" s="139">
        <f t="shared" ref="L310" si="892">D310-D303</f>
        <v>1171632</v>
      </c>
      <c r="N310" s="136">
        <f t="shared" si="789"/>
        <v>0</v>
      </c>
      <c r="O310" s="129">
        <f t="shared" ref="O310" si="893">A310</f>
        <v>44614</v>
      </c>
    </row>
    <row r="311" spans="1:15" x14ac:dyDescent="0.3">
      <c r="A311" s="129">
        <v>44615</v>
      </c>
      <c r="B311" s="132">
        <v>1265</v>
      </c>
      <c r="C311" s="114">
        <f t="shared" ref="C311" si="894">D311-D310</f>
        <v>216322</v>
      </c>
      <c r="D311" s="141">
        <v>14188269</v>
      </c>
      <c r="E311" s="111" t="s">
        <v>88</v>
      </c>
      <c r="F311" s="116">
        <v>3630300</v>
      </c>
      <c r="G311" s="100">
        <f t="shared" ref="G311" si="895">F311-F310</f>
        <v>14400</v>
      </c>
      <c r="H311" s="194">
        <f t="shared" si="829"/>
        <v>4.3064056939501778E-2</v>
      </c>
      <c r="I311" s="103">
        <f t="shared" ref="I311" si="896">H311*41%</f>
        <v>1.7656263345195728E-2</v>
      </c>
      <c r="J311" s="104">
        <f t="shared" ref="J311" si="897">I311/3*2</f>
        <v>1.1770842230130486E-2</v>
      </c>
      <c r="K311" s="106">
        <f t="shared" si="613"/>
        <v>1366.9371293001186</v>
      </c>
      <c r="L311" s="139">
        <f t="shared" ref="L311" si="898">D311-D304</f>
        <v>1152328</v>
      </c>
      <c r="N311" s="136">
        <f t="shared" si="789"/>
        <v>0</v>
      </c>
      <c r="O311" s="129">
        <f t="shared" ref="O311" si="899">A311</f>
        <v>44615</v>
      </c>
    </row>
    <row r="312" spans="1:15" x14ac:dyDescent="0.3">
      <c r="A312" s="129">
        <v>44616</v>
      </c>
      <c r="B312" s="132">
        <v>1260</v>
      </c>
      <c r="C312" s="114">
        <f t="shared" ref="C312" si="900">D312-D311</f>
        <v>210743</v>
      </c>
      <c r="D312" s="141">
        <v>14399012</v>
      </c>
      <c r="E312" s="111" t="s">
        <v>88</v>
      </c>
      <c r="F312" s="116">
        <v>3647400</v>
      </c>
      <c r="G312" s="100">
        <f t="shared" ref="G312" si="901">F312-F311</f>
        <v>17100</v>
      </c>
      <c r="H312" s="194">
        <f t="shared" si="829"/>
        <v>4.3266903914590746E-2</v>
      </c>
      <c r="I312" s="103">
        <f t="shared" ref="I312" si="902">H312*41%</f>
        <v>1.7739430604982204E-2</v>
      </c>
      <c r="J312" s="104">
        <f t="shared" ref="J312" si="903">I312/3*2</f>
        <v>1.1826287069988136E-2</v>
      </c>
      <c r="K312" s="106">
        <f t="shared" si="613"/>
        <v>1355.8991696322657</v>
      </c>
      <c r="L312" s="139">
        <f t="shared" ref="L312" si="904">D312-D305</f>
        <v>1143023</v>
      </c>
      <c r="N312" s="136">
        <f t="shared" si="789"/>
        <v>0</v>
      </c>
      <c r="O312" s="129">
        <f t="shared" ref="O312" si="905">A312</f>
        <v>44616</v>
      </c>
    </row>
    <row r="313" spans="1:15" x14ac:dyDescent="0.3">
      <c r="A313" s="129">
        <v>44617</v>
      </c>
      <c r="B313" s="132">
        <v>1253</v>
      </c>
      <c r="C313" s="114">
        <f t="shared" ref="C313" si="906">D313-D312</f>
        <v>175833</v>
      </c>
      <c r="D313" s="141">
        <v>14574845</v>
      </c>
      <c r="E313" s="111" t="s">
        <v>88</v>
      </c>
      <c r="F313" s="116">
        <v>3693800</v>
      </c>
      <c r="G313" s="100">
        <f t="shared" ref="G313" si="907">F313-F312</f>
        <v>46400</v>
      </c>
      <c r="H313" s="194">
        <f t="shared" si="829"/>
        <v>4.3817319098457888E-2</v>
      </c>
      <c r="I313" s="103">
        <f t="shared" ref="I313" si="908">H313*41%</f>
        <v>1.7965100830367734E-2</v>
      </c>
      <c r="J313" s="104">
        <f t="shared" ref="J313" si="909">I313/3*2</f>
        <v>1.1976733886911823E-2</v>
      </c>
      <c r="K313" s="106">
        <f t="shared" si="613"/>
        <v>1340.1553973902728</v>
      </c>
      <c r="L313" s="139">
        <f t="shared" ref="L313" si="910">D313-D306</f>
        <v>1129751</v>
      </c>
      <c r="N313" s="136">
        <f t="shared" si="789"/>
        <v>0</v>
      </c>
      <c r="O313" s="129">
        <f t="shared" ref="O313" si="911">A313</f>
        <v>44617</v>
      </c>
    </row>
    <row r="314" spans="1:15" x14ac:dyDescent="0.3">
      <c r="A314" s="129">
        <v>44618</v>
      </c>
      <c r="B314" s="132">
        <v>1240</v>
      </c>
      <c r="C314" s="110">
        <f t="shared" ref="C314" si="912">D314-D313</f>
        <v>107913</v>
      </c>
      <c r="D314" s="141">
        <v>14682758</v>
      </c>
      <c r="E314" s="111" t="s">
        <v>88</v>
      </c>
      <c r="F314" s="116">
        <v>3717800</v>
      </c>
      <c r="G314" s="100">
        <f t="shared" ref="G314" si="913">F314-F313</f>
        <v>24000</v>
      </c>
      <c r="H314" s="194">
        <f t="shared" si="829"/>
        <v>4.4102016607354688E-2</v>
      </c>
      <c r="I314" s="103">
        <f t="shared" ref="I314" si="914">H314*41%</f>
        <v>1.8081826809015419E-2</v>
      </c>
      <c r="J314" s="104">
        <f t="shared" ref="J314" si="915">I314/3*2</f>
        <v>1.205455120601028E-2</v>
      </c>
      <c r="K314" s="106">
        <f t="shared" si="613"/>
        <v>1328.1518386714117</v>
      </c>
      <c r="L314" s="139">
        <f t="shared" ref="L314" si="916">D314-D307</f>
        <v>1119632</v>
      </c>
      <c r="N314" s="136">
        <f t="shared" si="789"/>
        <v>0</v>
      </c>
      <c r="O314" s="129">
        <f t="shared" ref="O314" si="917">A314</f>
        <v>44618</v>
      </c>
    </row>
    <row r="315" spans="1:15" x14ac:dyDescent="0.3">
      <c r="A315" s="129">
        <v>44619</v>
      </c>
      <c r="B315" s="132">
        <v>1238</v>
      </c>
      <c r="C315" s="110">
        <f t="shared" ref="C315" si="918">D315-D314</f>
        <v>62349</v>
      </c>
      <c r="D315" s="141">
        <v>14745107</v>
      </c>
      <c r="E315" s="111" t="s">
        <v>88</v>
      </c>
      <c r="F315" s="116">
        <v>3611700</v>
      </c>
      <c r="G315" s="100">
        <f t="shared" ref="G315" si="919">F315-F314</f>
        <v>-106100</v>
      </c>
      <c r="H315" s="194">
        <f t="shared" si="829"/>
        <v>4.284341637010676E-2</v>
      </c>
      <c r="I315" s="103">
        <f t="shared" ref="I315" si="920">H315*41%</f>
        <v>1.7565800711743771E-2</v>
      </c>
      <c r="J315" s="104">
        <f t="shared" ref="J315" si="921">I315/3*2</f>
        <v>1.1710533807829181E-2</v>
      </c>
      <c r="K315" s="106">
        <f t="shared" si="613"/>
        <v>1314.4887307236063</v>
      </c>
      <c r="L315" s="139">
        <f t="shared" ref="L315" si="922">D315-D308</f>
        <v>1108114</v>
      </c>
      <c r="N315" s="136">
        <f t="shared" si="789"/>
        <v>0</v>
      </c>
      <c r="O315" s="129">
        <f t="shared" ref="O315" si="923">A315</f>
        <v>44619</v>
      </c>
    </row>
    <row r="316" spans="1:15" x14ac:dyDescent="0.3">
      <c r="A316" s="129">
        <v>44620</v>
      </c>
      <c r="B316" s="132">
        <v>1213</v>
      </c>
      <c r="C316" s="114">
        <f t="shared" ref="C316" si="924">D316-D315</f>
        <v>122111</v>
      </c>
      <c r="D316" s="141">
        <v>14867218</v>
      </c>
      <c r="E316" s="111" t="s">
        <v>88</v>
      </c>
      <c r="F316" s="116">
        <v>3504700</v>
      </c>
      <c r="G316" s="100">
        <f t="shared" ref="G316" si="925">F316-F315</f>
        <v>-107000</v>
      </c>
      <c r="H316" s="194">
        <f t="shared" si="829"/>
        <v>4.157413997627521E-2</v>
      </c>
      <c r="I316" s="103">
        <f t="shared" ref="I316" si="926">H316*41%</f>
        <v>1.7045397390272835E-2</v>
      </c>
      <c r="J316" s="104">
        <f t="shared" ref="J316" si="927">I316/3*2</f>
        <v>1.1363598260181891E-2</v>
      </c>
      <c r="K316" s="106">
        <f t="shared" si="613"/>
        <v>1309.9916963226572</v>
      </c>
      <c r="L316" s="139">
        <f t="shared" ref="L316" si="928">D316-D309</f>
        <v>1104323</v>
      </c>
      <c r="N316" s="136">
        <f t="shared" si="789"/>
        <v>0</v>
      </c>
      <c r="O316" s="129">
        <f t="shared" ref="O316" si="929">A316</f>
        <v>44620</v>
      </c>
    </row>
    <row r="317" spans="1:15" x14ac:dyDescent="0.3">
      <c r="A317" s="129">
        <v>44621</v>
      </c>
      <c r="B317" s="132">
        <v>1172</v>
      </c>
      <c r="C317" s="114">
        <f t="shared" ref="C317" si="930">D317-D316</f>
        <v>186406</v>
      </c>
      <c r="D317" s="141">
        <v>15053624</v>
      </c>
      <c r="E317" s="111" t="s">
        <v>88</v>
      </c>
      <c r="F317" s="116">
        <v>3460100</v>
      </c>
      <c r="G317" s="100">
        <f t="shared" ref="G317" si="931">F317-F316</f>
        <v>-44600</v>
      </c>
      <c r="H317" s="194">
        <f t="shared" si="829"/>
        <v>4.1045077105575326E-2</v>
      </c>
      <c r="I317" s="103">
        <f t="shared" ref="I317" si="932">H317*41%</f>
        <v>1.6828481613285883E-2</v>
      </c>
      <c r="J317" s="104">
        <f t="shared" ref="J317" si="933">I317/3*2</f>
        <v>1.1218987742190588E-2</v>
      </c>
      <c r="K317" s="106">
        <f t="shared" si="613"/>
        <v>1283.1281138790034</v>
      </c>
      <c r="L317" s="139">
        <f t="shared" ref="L317" si="934">D317-D310</f>
        <v>1081677</v>
      </c>
      <c r="N317" s="136">
        <f t="shared" si="789"/>
        <v>0</v>
      </c>
      <c r="O317" s="129">
        <f t="shared" ref="O317" si="935">A317</f>
        <v>44621</v>
      </c>
    </row>
    <row r="318" spans="1:15" x14ac:dyDescent="0.3">
      <c r="A318" s="129">
        <v>44622</v>
      </c>
      <c r="B318" s="132">
        <v>1174</v>
      </c>
      <c r="C318" s="114">
        <f t="shared" ref="C318" si="936">D318-D317</f>
        <v>210673</v>
      </c>
      <c r="D318" s="141">
        <v>15264297</v>
      </c>
      <c r="E318" s="111" t="s">
        <v>88</v>
      </c>
      <c r="F318" s="116">
        <v>3444200</v>
      </c>
      <c r="G318" s="100">
        <f t="shared" ref="G318" si="937">F318-F317</f>
        <v>-15900</v>
      </c>
      <c r="H318" s="194">
        <f t="shared" si="829"/>
        <v>4.0856465005931202E-2</v>
      </c>
      <c r="I318" s="103">
        <f t="shared" ref="I318" si="938">H318*41%</f>
        <v>1.6751150652431792E-2</v>
      </c>
      <c r="J318" s="104">
        <f t="shared" ref="J318" si="939">I318/3*2</f>
        <v>1.1167433768287861E-2</v>
      </c>
      <c r="K318" s="106">
        <f t="shared" si="613"/>
        <v>1276.4270462633451</v>
      </c>
      <c r="L318" s="139">
        <f t="shared" ref="L318" si="940">D318-D311</f>
        <v>1076028</v>
      </c>
      <c r="N318" s="136">
        <f t="shared" si="789"/>
        <v>0</v>
      </c>
      <c r="O318" s="129">
        <f t="shared" ref="O318" si="941">A318</f>
        <v>44622</v>
      </c>
    </row>
    <row r="319" spans="1:15" x14ac:dyDescent="0.3">
      <c r="A319" s="129">
        <v>44623</v>
      </c>
      <c r="B319" s="132">
        <v>1221</v>
      </c>
      <c r="C319" s="114">
        <f>D319-D318</f>
        <v>217593</v>
      </c>
      <c r="D319" s="141">
        <f>D320-192210</f>
        <v>15481890</v>
      </c>
      <c r="E319" s="111" t="s">
        <v>88</v>
      </c>
      <c r="F319" s="116">
        <f>F320-56900</f>
        <v>3459600</v>
      </c>
      <c r="G319" s="100">
        <f>F319-F318</f>
        <v>15400</v>
      </c>
      <c r="H319" s="194">
        <f t="shared" si="829"/>
        <v>4.1039145907473311E-2</v>
      </c>
      <c r="I319" s="103">
        <f t="shared" ref="I319" si="942">H319*41%</f>
        <v>1.6826049822064055E-2</v>
      </c>
      <c r="J319" s="104">
        <f t="shared" ref="J319" si="943">I319/3*2</f>
        <v>1.1217366548042703E-2</v>
      </c>
      <c r="K319" s="106">
        <f t="shared" si="613"/>
        <v>1284.5527876631079</v>
      </c>
      <c r="L319" s="139">
        <f>D319-D312</f>
        <v>1082878</v>
      </c>
      <c r="N319" s="136">
        <f t="shared" si="789"/>
        <v>0</v>
      </c>
      <c r="O319" s="129">
        <f t="shared" ref="O319" si="944">A319</f>
        <v>44623</v>
      </c>
    </row>
    <row r="320" spans="1:15" x14ac:dyDescent="0.3">
      <c r="A320" s="129">
        <v>44624</v>
      </c>
      <c r="B320" s="132">
        <v>1221</v>
      </c>
      <c r="C320" s="114">
        <f>D320-D319</f>
        <v>192210</v>
      </c>
      <c r="D320" s="141">
        <v>15674100</v>
      </c>
      <c r="E320" s="111" t="s">
        <v>88</v>
      </c>
      <c r="F320" s="116">
        <v>3516500</v>
      </c>
      <c r="G320" s="100">
        <f>F320-F319</f>
        <v>56900</v>
      </c>
      <c r="H320" s="194">
        <f t="shared" si="829"/>
        <v>4.1714116251482802E-2</v>
      </c>
      <c r="I320" s="103">
        <f t="shared" ref="I320" si="945">H320*41%</f>
        <v>1.7102787663107948E-2</v>
      </c>
      <c r="J320" s="104">
        <f t="shared" ref="J320" si="946">I320/3*2</f>
        <v>1.1401858442071965E-2</v>
      </c>
      <c r="K320" s="106">
        <f t="shared" si="613"/>
        <v>1303.9798339264532</v>
      </c>
      <c r="L320" s="139">
        <f>D320-D313</f>
        <v>1099255</v>
      </c>
      <c r="N320" s="136">
        <f t="shared" si="789"/>
        <v>0</v>
      </c>
      <c r="O320" s="129">
        <f t="shared" ref="O320" si="947">A320</f>
        <v>44624</v>
      </c>
    </row>
    <row r="321" spans="1:15" x14ac:dyDescent="0.3">
      <c r="A321" s="129">
        <v>44625</v>
      </c>
      <c r="B321" s="132">
        <v>1231</v>
      </c>
      <c r="C321" s="110">
        <f>D321-D320</f>
        <v>116889</v>
      </c>
      <c r="D321" s="141">
        <v>15790989</v>
      </c>
      <c r="E321" s="111" t="s">
        <v>88</v>
      </c>
      <c r="F321" s="116">
        <v>3547700</v>
      </c>
      <c r="G321" s="100">
        <f>F321-F320</f>
        <v>31200</v>
      </c>
      <c r="H321" s="194">
        <f t="shared" si="829"/>
        <v>4.2084223013048636E-2</v>
      </c>
      <c r="I321" s="103">
        <f t="shared" ref="I321" si="948">H321*41%</f>
        <v>1.725453143534994E-2</v>
      </c>
      <c r="J321" s="104">
        <f t="shared" ref="J321" si="949">I321/3*2</f>
        <v>1.150302095689996E-2</v>
      </c>
      <c r="K321" s="106">
        <f t="shared" si="613"/>
        <v>1314.6275207591934</v>
      </c>
      <c r="L321" s="139">
        <f>D321-D314</f>
        <v>1108231</v>
      </c>
      <c r="N321" s="136">
        <f t="shared" si="789"/>
        <v>0</v>
      </c>
      <c r="O321" s="129">
        <f t="shared" ref="O321" si="950">A321</f>
        <v>44625</v>
      </c>
    </row>
    <row r="322" spans="1:15" x14ac:dyDescent="0.3">
      <c r="A322" s="129">
        <v>44626</v>
      </c>
      <c r="B322" s="132">
        <v>1259</v>
      </c>
      <c r="C322" s="110">
        <f>D322-D321</f>
        <v>78428</v>
      </c>
      <c r="D322" s="141">
        <v>15869417</v>
      </c>
      <c r="E322" s="111" t="s">
        <v>88</v>
      </c>
      <c r="F322" s="116">
        <v>3457400</v>
      </c>
      <c r="G322" s="100">
        <f>F322-F321</f>
        <v>-90300</v>
      </c>
      <c r="H322" s="194">
        <f t="shared" si="829"/>
        <v>4.1013048635824438E-2</v>
      </c>
      <c r="I322" s="103">
        <f t="shared" ref="I322" si="951">H322*41%</f>
        <v>1.6815349940688017E-2</v>
      </c>
      <c r="J322" s="104">
        <f t="shared" ref="J322" si="952">I322/3*2</f>
        <v>1.1210233293792012E-2</v>
      </c>
      <c r="K322" s="106">
        <f t="shared" si="613"/>
        <v>1333.7010676156583</v>
      </c>
      <c r="L322" s="139">
        <f>D322-D315</f>
        <v>1124310</v>
      </c>
      <c r="N322" s="136">
        <f t="shared" si="789"/>
        <v>0</v>
      </c>
      <c r="O322" s="129">
        <f t="shared" ref="O322" si="953">A322</f>
        <v>44626</v>
      </c>
    </row>
    <row r="323" spans="1:15" x14ac:dyDescent="0.3">
      <c r="A323" s="129">
        <v>44627</v>
      </c>
      <c r="B323" s="132">
        <v>1294</v>
      </c>
      <c r="C323" s="114">
        <f t="shared" ref="C323" si="954">D323-D322</f>
        <v>156799</v>
      </c>
      <c r="D323" s="141">
        <v>16026216</v>
      </c>
      <c r="E323" s="111" t="s">
        <v>88</v>
      </c>
      <c r="F323" s="116">
        <v>3376700</v>
      </c>
      <c r="G323" s="100">
        <f t="shared" ref="G323" si="955">F323-F322</f>
        <v>-80700</v>
      </c>
      <c r="H323" s="194">
        <f t="shared" si="829"/>
        <v>4.0055753262158954E-2</v>
      </c>
      <c r="I323" s="103">
        <f t="shared" ref="I323" si="956">H323*41%</f>
        <v>1.642285883748517E-2</v>
      </c>
      <c r="J323" s="104">
        <f t="shared" ref="J323" si="957">I323/3*2</f>
        <v>1.0948572558323447E-2</v>
      </c>
      <c r="K323" s="106">
        <f t="shared" si="613"/>
        <v>1374.8493475682087</v>
      </c>
      <c r="L323" s="139">
        <f t="shared" ref="L323" si="958">D323-D316</f>
        <v>1158998</v>
      </c>
      <c r="N323" s="136">
        <f t="shared" si="789"/>
        <v>0</v>
      </c>
      <c r="O323" s="129">
        <f t="shared" ref="O323" si="959">A323</f>
        <v>44627</v>
      </c>
    </row>
    <row r="324" spans="1:15" x14ac:dyDescent="0.3">
      <c r="A324" s="129">
        <v>44628</v>
      </c>
      <c r="B324" s="132">
        <v>1319</v>
      </c>
      <c r="C324" s="114">
        <f t="shared" ref="C324" si="960">D324-D323</f>
        <v>215854</v>
      </c>
      <c r="D324" s="141">
        <v>16242070</v>
      </c>
      <c r="E324" s="111" t="s">
        <v>88</v>
      </c>
      <c r="F324" s="116">
        <v>3363600</v>
      </c>
      <c r="G324" s="100">
        <f t="shared" ref="G324" si="961">F324-F323</f>
        <v>-13100</v>
      </c>
      <c r="H324" s="194">
        <f t="shared" si="829"/>
        <v>3.9900355871886124E-2</v>
      </c>
      <c r="I324" s="103">
        <f t="shared" ref="I324" si="962">H324*41%</f>
        <v>1.635914590747331E-2</v>
      </c>
      <c r="J324" s="104">
        <f t="shared" ref="J324" si="963">I324/3*2</f>
        <v>1.0906097271648874E-2</v>
      </c>
      <c r="K324" s="106">
        <f t="shared" si="613"/>
        <v>1409.7817319098458</v>
      </c>
      <c r="L324" s="139">
        <f t="shared" ref="L324" si="964">D324-D317</f>
        <v>1188446</v>
      </c>
      <c r="N324" s="136">
        <f t="shared" si="789"/>
        <v>0</v>
      </c>
      <c r="O324" s="129">
        <f t="shared" ref="O324" si="965">A324</f>
        <v>44628</v>
      </c>
    </row>
    <row r="325" spans="1:15" x14ac:dyDescent="0.3">
      <c r="A325" s="129">
        <v>44629</v>
      </c>
      <c r="B325" s="132">
        <v>1389</v>
      </c>
      <c r="C325" s="114">
        <f t="shared" ref="C325" si="966">D325-D324</f>
        <v>262752</v>
      </c>
      <c r="D325" s="141">
        <v>16504822</v>
      </c>
      <c r="E325" s="111" t="s">
        <v>88</v>
      </c>
      <c r="F325" s="116">
        <v>3416000</v>
      </c>
      <c r="G325" s="100">
        <f t="shared" ref="G325" si="967">F325-F324</f>
        <v>52400</v>
      </c>
      <c r="H325" s="194">
        <f t="shared" si="829"/>
        <v>4.0521945432977463E-2</v>
      </c>
      <c r="I325" s="103">
        <f t="shared" ref="I325" si="968">H325*41%</f>
        <v>1.6613997627520759E-2</v>
      </c>
      <c r="J325" s="104">
        <f t="shared" ref="J325" si="969">I325/3*2</f>
        <v>1.1075998418347173E-2</v>
      </c>
      <c r="K325" s="106">
        <f t="shared" si="613"/>
        <v>1471.5599051008303</v>
      </c>
      <c r="L325" s="139">
        <f t="shared" ref="L325" si="970">D325-D318</f>
        <v>1240525</v>
      </c>
      <c r="N325" s="136">
        <f t="shared" si="789"/>
        <v>0</v>
      </c>
      <c r="O325" s="129">
        <f t="shared" ref="O325" si="971">A325</f>
        <v>44629</v>
      </c>
    </row>
    <row r="326" spans="1:15" x14ac:dyDescent="0.3">
      <c r="A326" s="129">
        <v>44630</v>
      </c>
      <c r="B326" s="132">
        <v>1439</v>
      </c>
      <c r="C326" s="114">
        <f t="shared" ref="C326" si="972">D326-D325</f>
        <v>252836</v>
      </c>
      <c r="D326" s="141">
        <v>16757658</v>
      </c>
      <c r="E326" s="111" t="s">
        <v>88</v>
      </c>
      <c r="F326" s="116">
        <v>3479100</v>
      </c>
      <c r="G326" s="100">
        <f t="shared" ref="G326" si="973">F326-F325</f>
        <v>63100</v>
      </c>
      <c r="H326" s="194">
        <f t="shared" si="829"/>
        <v>4.1270462633451958E-2</v>
      </c>
      <c r="I326" s="103">
        <f t="shared" ref="I326" si="974">H326*41%</f>
        <v>1.6920889679715303E-2</v>
      </c>
      <c r="J326" s="104">
        <f t="shared" ref="J326" si="975">I326/3*2</f>
        <v>1.1280593119810202E-2</v>
      </c>
      <c r="K326" s="106">
        <f t="shared" si="613"/>
        <v>1513.3665480427046</v>
      </c>
      <c r="L326" s="139">
        <f t="shared" ref="L326" si="976">D326-D319</f>
        <v>1275768</v>
      </c>
      <c r="N326" s="136">
        <f t="shared" si="789"/>
        <v>0</v>
      </c>
      <c r="O326" s="129">
        <f t="shared" ref="O326" si="977">A326</f>
        <v>44630</v>
      </c>
    </row>
    <row r="327" spans="1:15" x14ac:dyDescent="0.3">
      <c r="A327" s="129">
        <v>44631</v>
      </c>
      <c r="B327" s="132">
        <v>1496</v>
      </c>
      <c r="C327" s="114">
        <f t="shared" ref="C327" si="978">D327-D326</f>
        <v>237086</v>
      </c>
      <c r="D327" s="141">
        <v>16994744</v>
      </c>
      <c r="E327" s="111" t="s">
        <v>88</v>
      </c>
      <c r="F327" s="116">
        <v>3595500</v>
      </c>
      <c r="G327" s="100">
        <f t="shared" ref="G327" si="979">F327-F326</f>
        <v>116400</v>
      </c>
      <c r="H327" s="194">
        <f t="shared" si="829"/>
        <v>4.2651245551601422E-2</v>
      </c>
      <c r="I327" s="103">
        <f t="shared" ref="I327" si="980">H327*41%</f>
        <v>1.7487010676156583E-2</v>
      </c>
      <c r="J327" s="104">
        <f t="shared" ref="J327" si="981">I327/3*2</f>
        <v>1.1658007117437722E-2</v>
      </c>
      <c r="K327" s="106">
        <f t="shared" ref="K327:K390" si="982">(D327-D320)/$H$3*100000</f>
        <v>1566.600237247924</v>
      </c>
      <c r="L327" s="139">
        <f t="shared" ref="L327" si="983">D327-D320</f>
        <v>1320644</v>
      </c>
      <c r="N327" s="136">
        <f t="shared" si="789"/>
        <v>0</v>
      </c>
      <c r="O327" s="129">
        <f t="shared" ref="O327" si="984">A327</f>
        <v>44631</v>
      </c>
    </row>
    <row r="328" spans="1:15" x14ac:dyDescent="0.3">
      <c r="A328" s="129">
        <v>44632</v>
      </c>
      <c r="B328" s="132">
        <v>1527</v>
      </c>
      <c r="C328" s="110">
        <f t="shared" ref="C328" si="985">D328-D327</f>
        <v>146607</v>
      </c>
      <c r="D328" s="141">
        <v>17141351</v>
      </c>
      <c r="E328" s="111" t="s">
        <v>88</v>
      </c>
      <c r="F328" s="116">
        <v>3665800</v>
      </c>
      <c r="G328" s="100">
        <f t="shared" ref="G328" si="986">F328-F327</f>
        <v>70300</v>
      </c>
      <c r="H328" s="194">
        <f t="shared" si="829"/>
        <v>4.3485172004744957E-2</v>
      </c>
      <c r="I328" s="103">
        <f t="shared" ref="I328" si="987">H328*41%</f>
        <v>1.7828920521945433E-2</v>
      </c>
      <c r="J328" s="104">
        <f t="shared" ref="J328" si="988">I328/3*2</f>
        <v>1.1885947014630289E-2</v>
      </c>
      <c r="K328" s="106">
        <f t="shared" si="982"/>
        <v>1601.8529062870698</v>
      </c>
      <c r="L328" s="139">
        <f t="shared" ref="L328" si="989">D328-D321</f>
        <v>1350362</v>
      </c>
      <c r="N328" s="136">
        <f t="shared" si="789"/>
        <v>0</v>
      </c>
      <c r="O328" s="129">
        <f t="shared" ref="O328" si="990">A328</f>
        <v>44632</v>
      </c>
    </row>
    <row r="329" spans="1:15" x14ac:dyDescent="0.3">
      <c r="A329" s="129">
        <v>44633</v>
      </c>
      <c r="B329" s="132">
        <v>1543</v>
      </c>
      <c r="C329" s="110">
        <f t="shared" ref="C329" si="991">D329-D328</f>
        <v>92378</v>
      </c>
      <c r="D329" s="141">
        <v>17233729</v>
      </c>
      <c r="E329" s="111" t="s">
        <v>88</v>
      </c>
      <c r="F329" s="116">
        <v>3606800</v>
      </c>
      <c r="G329" s="100">
        <f t="shared" ref="G329" si="992">F329-F328</f>
        <v>-59000</v>
      </c>
      <c r="H329" s="194">
        <f t="shared" si="829"/>
        <v>4.2785290628707E-2</v>
      </c>
      <c r="I329" s="103">
        <f t="shared" ref="I329" si="993">H329*41%</f>
        <v>1.7541969157769868E-2</v>
      </c>
      <c r="J329" s="104">
        <f t="shared" ref="J329" si="994">I329/3*2</f>
        <v>1.1694646105179911E-2</v>
      </c>
      <c r="K329" s="106">
        <f t="shared" si="982"/>
        <v>1618.4009489916964</v>
      </c>
      <c r="L329" s="139">
        <f t="shared" ref="L329" si="995">D329-D322</f>
        <v>1364312</v>
      </c>
      <c r="N329" s="136">
        <f t="shared" si="789"/>
        <v>0</v>
      </c>
      <c r="O329" s="129">
        <f t="shared" ref="O329" si="996">A329</f>
        <v>44633</v>
      </c>
    </row>
    <row r="330" spans="1:15" x14ac:dyDescent="0.3">
      <c r="A330" s="129">
        <v>44634</v>
      </c>
      <c r="B330" s="132">
        <v>1585</v>
      </c>
      <c r="C330" s="114">
        <f t="shared" ref="C330:C336" si="997">D330-D329</f>
        <v>198888</v>
      </c>
      <c r="D330" s="141">
        <v>17432617</v>
      </c>
      <c r="E330" s="111" t="s">
        <v>88</v>
      </c>
      <c r="F330" s="116">
        <v>3592600</v>
      </c>
      <c r="G330" s="100">
        <f t="shared" ref="G330" si="998">F330-F329</f>
        <v>-14200</v>
      </c>
      <c r="H330" s="194">
        <f t="shared" si="829"/>
        <v>4.2616844602609727E-2</v>
      </c>
      <c r="I330" s="103">
        <f t="shared" ref="I330" si="999">H330*41%</f>
        <v>1.7472906287069986E-2</v>
      </c>
      <c r="J330" s="104">
        <f t="shared" ref="J330" si="1000">I330/3*2</f>
        <v>1.164860419137999E-2</v>
      </c>
      <c r="K330" s="106">
        <f t="shared" si="982"/>
        <v>1668.3285883748517</v>
      </c>
      <c r="L330" s="139">
        <f t="shared" ref="L330" si="1001">D330-D323</f>
        <v>1406401</v>
      </c>
      <c r="N330" s="136">
        <f t="shared" si="789"/>
        <v>0</v>
      </c>
      <c r="O330" s="129">
        <f t="shared" ref="O330" si="1002">A330</f>
        <v>44634</v>
      </c>
    </row>
    <row r="331" spans="1:15" x14ac:dyDescent="0.3">
      <c r="A331" s="129">
        <v>44635</v>
      </c>
      <c r="B331" s="132">
        <v>1651</v>
      </c>
      <c r="C331" s="114">
        <v>294931</v>
      </c>
      <c r="D331" s="141">
        <v>17990141</v>
      </c>
      <c r="E331" s="111" t="s">
        <v>88</v>
      </c>
      <c r="F331" s="116">
        <v>3721300</v>
      </c>
      <c r="G331" s="100">
        <f t="shared" ref="G331" si="1003">F331-F330</f>
        <v>128700</v>
      </c>
      <c r="H331" s="194">
        <f t="shared" si="829"/>
        <v>4.4143534994068805E-2</v>
      </c>
      <c r="I331" s="103">
        <f t="shared" ref="I331" si="1004">H331*41%</f>
        <v>1.8098849347568211E-2</v>
      </c>
      <c r="J331" s="104">
        <f t="shared" ref="J331" si="1005">I331/3*2</f>
        <v>1.2065899565045474E-2</v>
      </c>
      <c r="K331" s="106">
        <f t="shared" si="982"/>
        <v>2073.6310794780543</v>
      </c>
      <c r="L331" s="139">
        <f t="shared" ref="L331" si="1006">D331-D324</f>
        <v>1748071</v>
      </c>
      <c r="N331" s="136">
        <f t="shared" si="789"/>
        <v>0</v>
      </c>
      <c r="O331" s="129">
        <f t="shared" ref="O331" si="1007">A331</f>
        <v>44635</v>
      </c>
    </row>
    <row r="332" spans="1:15" x14ac:dyDescent="0.3">
      <c r="A332" s="129">
        <v>44636</v>
      </c>
      <c r="B332" s="132">
        <v>1680</v>
      </c>
      <c r="C332" s="114" t="s">
        <v>98</v>
      </c>
      <c r="D332" s="141">
        <v>17990141</v>
      </c>
      <c r="E332" s="111" t="s">
        <v>88</v>
      </c>
      <c r="F332" s="116">
        <f>F333-116600</f>
        <v>3721300</v>
      </c>
      <c r="G332" s="100">
        <f t="shared" ref="G332:G333" si="1008">F332-F331</f>
        <v>0</v>
      </c>
      <c r="H332" s="194">
        <f t="shared" si="829"/>
        <v>4.4143534994068805E-2</v>
      </c>
      <c r="I332" s="103">
        <f t="shared" ref="I332:I333" si="1009">H332*41%</f>
        <v>1.8098849347568211E-2</v>
      </c>
      <c r="J332" s="104">
        <f t="shared" ref="J332:J333" si="1010">I332/3*2</f>
        <v>1.2065899565045474E-2</v>
      </c>
      <c r="K332" s="106">
        <f t="shared" si="982"/>
        <v>1761.944246737841</v>
      </c>
      <c r="L332" s="139">
        <f t="shared" ref="L332:L333" si="1011">D332-D325</f>
        <v>1485319</v>
      </c>
      <c r="N332" s="136">
        <f t="shared" si="789"/>
        <v>0</v>
      </c>
      <c r="O332" s="129">
        <f t="shared" ref="O332:O333" si="1012">A332</f>
        <v>44636</v>
      </c>
    </row>
    <row r="333" spans="1:15" x14ac:dyDescent="0.3">
      <c r="A333" s="129">
        <v>44637</v>
      </c>
      <c r="B333" s="132">
        <v>1706</v>
      </c>
      <c r="C333" s="114">
        <f t="shared" si="997"/>
        <v>297845</v>
      </c>
      <c r="D333" s="141">
        <v>18287986</v>
      </c>
      <c r="E333" s="111" t="s">
        <v>88</v>
      </c>
      <c r="F333" s="116">
        <v>3837900</v>
      </c>
      <c r="G333" s="100">
        <f t="shared" si="1008"/>
        <v>116600</v>
      </c>
      <c r="H333" s="194">
        <f t="shared" si="829"/>
        <v>4.5526690391459075E-2</v>
      </c>
      <c r="I333" s="103">
        <f t="shared" si="1009"/>
        <v>1.8665943060498218E-2</v>
      </c>
      <c r="J333" s="104">
        <f t="shared" si="1010"/>
        <v>1.2443962040332145E-2</v>
      </c>
      <c r="K333" s="106">
        <f t="shared" si="982"/>
        <v>1815.3357058125741</v>
      </c>
      <c r="L333" s="139">
        <f t="shared" si="1011"/>
        <v>1530328</v>
      </c>
      <c r="N333" s="136">
        <f t="shared" si="789"/>
        <v>0</v>
      </c>
      <c r="O333" s="129">
        <f t="shared" si="1012"/>
        <v>44637</v>
      </c>
    </row>
    <row r="334" spans="1:15" x14ac:dyDescent="0.3">
      <c r="A334" s="129">
        <v>44638</v>
      </c>
      <c r="B334" s="132">
        <v>1735</v>
      </c>
      <c r="C334" s="114">
        <f t="shared" si="997"/>
        <v>260239</v>
      </c>
      <c r="D334" s="141">
        <v>18548225</v>
      </c>
      <c r="E334" s="111" t="s">
        <v>88</v>
      </c>
      <c r="F334" s="116">
        <v>3973100</v>
      </c>
      <c r="G334" s="100">
        <f t="shared" ref="G334" si="1013">F334-F333</f>
        <v>135200</v>
      </c>
      <c r="H334" s="194">
        <f t="shared" si="829"/>
        <v>4.7130486358244364E-2</v>
      </c>
      <c r="I334" s="103">
        <f t="shared" ref="I334" si="1014">H334*41%</f>
        <v>1.9323499406880187E-2</v>
      </c>
      <c r="J334" s="104">
        <f t="shared" ref="J334" si="1015">I334/3*2</f>
        <v>1.2882332937920125E-2</v>
      </c>
      <c r="K334" s="106">
        <f t="shared" si="982"/>
        <v>1842.8007117437724</v>
      </c>
      <c r="L334" s="139">
        <f t="shared" ref="L334" si="1016">D334-D327</f>
        <v>1553481</v>
      </c>
      <c r="N334" s="136">
        <f t="shared" si="789"/>
        <v>0</v>
      </c>
      <c r="O334" s="129">
        <f t="shared" ref="O334" si="1017">A334</f>
        <v>44638</v>
      </c>
    </row>
    <row r="335" spans="1:15" x14ac:dyDescent="0.3">
      <c r="A335" s="129">
        <v>44639</v>
      </c>
      <c r="B335" s="132">
        <v>1709</v>
      </c>
      <c r="C335" s="110">
        <f t="shared" si="997"/>
        <v>131792</v>
      </c>
      <c r="D335" s="141">
        <v>18680017</v>
      </c>
      <c r="E335" s="111" t="s">
        <v>88</v>
      </c>
      <c r="F335" s="116">
        <v>4024300</v>
      </c>
      <c r="G335" s="100">
        <f t="shared" ref="G335" si="1018">F335-F334</f>
        <v>51200</v>
      </c>
      <c r="H335" s="194">
        <f t="shared" si="829"/>
        <v>4.7737841043890866E-2</v>
      </c>
      <c r="I335" s="103">
        <f t="shared" ref="I335" si="1019">H335*41%</f>
        <v>1.9572514827995255E-2</v>
      </c>
      <c r="J335" s="104">
        <f t="shared" ref="J335" si="1020">I335/3*2</f>
        <v>1.3048343218663503E-2</v>
      </c>
      <c r="K335" s="106">
        <f t="shared" si="982"/>
        <v>1825.2265717674973</v>
      </c>
      <c r="L335" s="139">
        <f t="shared" ref="L335" si="1021">D335-D328</f>
        <v>1538666</v>
      </c>
      <c r="N335" s="136">
        <f t="shared" si="789"/>
        <v>0</v>
      </c>
      <c r="O335" s="129">
        <f t="shared" ref="O335" si="1022">A335</f>
        <v>44639</v>
      </c>
    </row>
    <row r="336" spans="1:15" x14ac:dyDescent="0.3">
      <c r="A336" s="129">
        <v>44640</v>
      </c>
      <c r="B336" s="132">
        <v>1714</v>
      </c>
      <c r="C336" s="110">
        <f t="shared" si="997"/>
        <v>92314</v>
      </c>
      <c r="D336" s="141">
        <v>18772331</v>
      </c>
      <c r="E336" s="111" t="s">
        <v>88</v>
      </c>
      <c r="F336" s="116">
        <v>3964700</v>
      </c>
      <c r="G336" s="100">
        <f t="shared" ref="G336" si="1023">F336-F335</f>
        <v>-59600</v>
      </c>
      <c r="H336" s="194">
        <f t="shared" si="829"/>
        <v>4.7030842230130487E-2</v>
      </c>
      <c r="I336" s="103">
        <f t="shared" ref="I336" si="1024">H336*41%</f>
        <v>1.9282645314353499E-2</v>
      </c>
      <c r="J336" s="104">
        <f t="shared" ref="J336" si="1025">I336/3*2</f>
        <v>1.2855096876235666E-2</v>
      </c>
      <c r="K336" s="106">
        <f t="shared" si="982"/>
        <v>1825.1506524317913</v>
      </c>
      <c r="L336" s="139">
        <f t="shared" ref="L336" si="1026">D336-D329</f>
        <v>1538602</v>
      </c>
      <c r="N336" s="136">
        <f t="shared" si="789"/>
        <v>0</v>
      </c>
      <c r="O336" s="129">
        <f t="shared" ref="O336" si="1027">A336</f>
        <v>44640</v>
      </c>
    </row>
    <row r="337" spans="1:15" x14ac:dyDescent="0.3">
      <c r="A337" s="129">
        <v>44641</v>
      </c>
      <c r="B337" s="132">
        <v>1733</v>
      </c>
      <c r="C337" s="114">
        <f t="shared" ref="C337" si="1028">D337-D336</f>
        <v>222080</v>
      </c>
      <c r="D337" s="141">
        <v>18994411</v>
      </c>
      <c r="E337" s="111" t="s">
        <v>88</v>
      </c>
      <c r="F337" s="116">
        <v>3963100</v>
      </c>
      <c r="G337" s="100">
        <f t="shared" ref="G337" si="1029">F337-F336</f>
        <v>-1600</v>
      </c>
      <c r="H337" s="194">
        <f t="shared" si="829"/>
        <v>4.7011862396204036E-2</v>
      </c>
      <c r="I337" s="103">
        <f t="shared" ref="I337" si="1030">H337*41%</f>
        <v>1.9274863582443652E-2</v>
      </c>
      <c r="J337" s="104">
        <f t="shared" ref="J337" si="1031">I337/3*2</f>
        <v>1.2849909054962435E-2</v>
      </c>
      <c r="K337" s="106">
        <f t="shared" si="982"/>
        <v>1852.661921708185</v>
      </c>
      <c r="L337" s="139">
        <f t="shared" ref="L337" si="1032">D337-D330</f>
        <v>1561794</v>
      </c>
      <c r="N337" s="136">
        <f t="shared" si="789"/>
        <v>0</v>
      </c>
      <c r="O337" s="129">
        <f t="shared" ref="O337" si="1033">A337</f>
        <v>44641</v>
      </c>
    </row>
    <row r="338" spans="1:15" x14ac:dyDescent="0.3">
      <c r="A338" s="129">
        <v>44642</v>
      </c>
      <c r="B338" s="132">
        <v>1734</v>
      </c>
      <c r="C338" s="114">
        <f t="shared" ref="C338" si="1034">D338-D337</f>
        <v>283732</v>
      </c>
      <c r="D338" s="141">
        <v>19278143</v>
      </c>
      <c r="E338" s="111" t="s">
        <v>88</v>
      </c>
      <c r="F338" s="116">
        <v>4029600</v>
      </c>
      <c r="G338" s="100">
        <f t="shared" ref="G338" si="1035">F338-F337</f>
        <v>66500</v>
      </c>
      <c r="H338" s="194">
        <f t="shared" si="829"/>
        <v>4.7800711743772241E-2</v>
      </c>
      <c r="I338" s="103">
        <f t="shared" ref="I338" si="1036">H338*41%</f>
        <v>1.9598291814946617E-2</v>
      </c>
      <c r="J338" s="104">
        <f t="shared" ref="J338" si="1037">I338/3*2</f>
        <v>1.3065527876631079E-2</v>
      </c>
      <c r="K338" s="106">
        <f t="shared" si="982"/>
        <v>1527.8790035587188</v>
      </c>
      <c r="L338" s="139">
        <f t="shared" ref="L338" si="1038">D338-D331</f>
        <v>1288002</v>
      </c>
      <c r="N338" s="136">
        <f t="shared" si="789"/>
        <v>0</v>
      </c>
      <c r="O338" s="129">
        <f t="shared" ref="O338" si="1039">A338</f>
        <v>44642</v>
      </c>
    </row>
    <row r="339" spans="1:15" x14ac:dyDescent="0.3">
      <c r="A339" s="129">
        <v>44643</v>
      </c>
      <c r="B339" s="132">
        <v>1752</v>
      </c>
      <c r="C339" s="114">
        <f t="shared" ref="C339" si="1040">D339-D338</f>
        <v>318387</v>
      </c>
      <c r="D339" s="141">
        <v>19596530</v>
      </c>
      <c r="E339" s="111" t="s">
        <v>88</v>
      </c>
      <c r="F339" s="116">
        <v>4139700</v>
      </c>
      <c r="G339" s="100">
        <f t="shared" ref="G339" si="1041">F339-F338</f>
        <v>110100</v>
      </c>
      <c r="H339" s="194">
        <f t="shared" si="829"/>
        <v>4.91067615658363E-2</v>
      </c>
      <c r="I339" s="103">
        <f t="shared" ref="I339" si="1042">H339*41%</f>
        <v>2.0133772241992882E-2</v>
      </c>
      <c r="J339" s="104">
        <f t="shared" ref="J339" si="1043">I339/3*2</f>
        <v>1.3422514827995254E-2</v>
      </c>
      <c r="K339" s="106">
        <f t="shared" si="982"/>
        <v>1905.5622775800714</v>
      </c>
      <c r="L339" s="139">
        <f t="shared" ref="L339" si="1044">D339-D332</f>
        <v>1606389</v>
      </c>
      <c r="N339" s="136">
        <f t="shared" si="789"/>
        <v>0</v>
      </c>
      <c r="O339" s="129">
        <f t="shared" ref="O339" si="1045">A339</f>
        <v>44643</v>
      </c>
    </row>
    <row r="340" spans="1:15" x14ac:dyDescent="0.3">
      <c r="A340" s="129">
        <v>44644</v>
      </c>
      <c r="B340" s="132">
        <v>1756</v>
      </c>
      <c r="C340" s="114">
        <f t="shared" ref="C340" si="1046">D340-D339</f>
        <v>296498</v>
      </c>
      <c r="D340" s="141">
        <v>19893028</v>
      </c>
      <c r="E340" s="111" t="s">
        <v>88</v>
      </c>
      <c r="F340" s="116">
        <v>4246200</v>
      </c>
      <c r="G340" s="100">
        <f t="shared" ref="G340" si="1047">F340-F339</f>
        <v>106500</v>
      </c>
      <c r="H340" s="194">
        <f t="shared" si="829"/>
        <v>5.0370106761565836E-2</v>
      </c>
      <c r="I340" s="103">
        <f t="shared" ref="I340" si="1048">H340*41%</f>
        <v>2.0651743772241993E-2</v>
      </c>
      <c r="J340" s="104">
        <f t="shared" ref="J340" si="1049">I340/3*2</f>
        <v>1.3767829181494662E-2</v>
      </c>
      <c r="K340" s="106">
        <f t="shared" si="982"/>
        <v>1903.9644128113878</v>
      </c>
      <c r="L340" s="139">
        <f t="shared" ref="L340" si="1050">D340-D333</f>
        <v>1605042</v>
      </c>
      <c r="N340" s="136">
        <f t="shared" si="789"/>
        <v>0</v>
      </c>
      <c r="O340" s="129">
        <f t="shared" ref="O340" si="1051">A340</f>
        <v>44644</v>
      </c>
    </row>
    <row r="341" spans="1:15" x14ac:dyDescent="0.3">
      <c r="A341" s="129">
        <v>44645</v>
      </c>
      <c r="B341" s="132">
        <v>1758</v>
      </c>
      <c r="C341" s="114">
        <f t="shared" ref="C341" si="1052">D341-D340</f>
        <v>252026</v>
      </c>
      <c r="D341" s="141">
        <v>20145054</v>
      </c>
      <c r="E341" s="111" t="s">
        <v>88</v>
      </c>
      <c r="F341" s="116">
        <v>4370700</v>
      </c>
      <c r="G341" s="100">
        <f t="shared" ref="G341" si="1053">F341-F340</f>
        <v>124500</v>
      </c>
      <c r="H341" s="194">
        <f t="shared" si="829"/>
        <v>5.1846975088967968E-2</v>
      </c>
      <c r="I341" s="103">
        <f t="shared" ref="I341" si="1054">H341*41%</f>
        <v>2.1257259786476867E-2</v>
      </c>
      <c r="J341" s="104">
        <f t="shared" ref="J341" si="1055">I341/3*2</f>
        <v>1.4171506524317911E-2</v>
      </c>
      <c r="K341" s="106">
        <f t="shared" si="982"/>
        <v>1894.2218268090155</v>
      </c>
      <c r="L341" s="139">
        <f t="shared" ref="L341" si="1056">D341-D334</f>
        <v>1596829</v>
      </c>
      <c r="N341" s="136">
        <f t="shared" si="789"/>
        <v>0</v>
      </c>
      <c r="O341" s="129">
        <f t="shared" ref="O341" si="1057">A341</f>
        <v>44645</v>
      </c>
    </row>
    <row r="342" spans="1:15" x14ac:dyDescent="0.3">
      <c r="A342" s="129">
        <v>44646</v>
      </c>
      <c r="B342" s="132">
        <v>1724</v>
      </c>
      <c r="C342" s="110">
        <f t="shared" ref="C342" si="1058">D342-D341</f>
        <v>111224</v>
      </c>
      <c r="D342" s="141">
        <v>20256278</v>
      </c>
      <c r="E342" s="111" t="s">
        <v>88</v>
      </c>
      <c r="F342" s="156">
        <v>4409400</v>
      </c>
      <c r="G342" s="100">
        <f t="shared" ref="G342" si="1059">F342-F341</f>
        <v>38700</v>
      </c>
      <c r="H342" s="194">
        <f t="shared" si="829"/>
        <v>5.2306049822064056E-2</v>
      </c>
      <c r="I342" s="103">
        <f t="shared" ref="I342" si="1060">H342*41%</f>
        <v>2.1445480427046262E-2</v>
      </c>
      <c r="J342" s="104">
        <f t="shared" ref="J342" si="1061">I342/3*2</f>
        <v>1.4296986951364174E-2</v>
      </c>
      <c r="K342" s="106">
        <f t="shared" si="982"/>
        <v>1869.8232502965598</v>
      </c>
      <c r="L342" s="139">
        <f t="shared" ref="L342" si="1062">D342-D335</f>
        <v>1576261</v>
      </c>
      <c r="N342" s="136">
        <f t="shared" si="789"/>
        <v>0</v>
      </c>
      <c r="O342" s="129">
        <f t="shared" ref="O342" si="1063">A342</f>
        <v>44646</v>
      </c>
    </row>
    <row r="343" spans="1:15" x14ac:dyDescent="0.3">
      <c r="A343" s="129">
        <v>44647</v>
      </c>
      <c r="B343" s="132">
        <v>1701</v>
      </c>
      <c r="C343" s="110">
        <f t="shared" ref="C343" si="1064">D343-D342</f>
        <v>67501</v>
      </c>
      <c r="D343" s="141">
        <v>20323779</v>
      </c>
      <c r="E343" s="111" t="s">
        <v>88</v>
      </c>
      <c r="F343" s="116">
        <v>4321900</v>
      </c>
      <c r="G343" s="100">
        <f t="shared" ref="G343" si="1065">F343-F342</f>
        <v>-87500</v>
      </c>
      <c r="H343" s="194">
        <f t="shared" si="829"/>
        <v>5.1268090154211153E-2</v>
      </c>
      <c r="I343" s="103">
        <f t="shared" ref="I343" si="1066">H343*41%</f>
        <v>2.1019916963226571E-2</v>
      </c>
      <c r="J343" s="104">
        <f t="shared" ref="J343" si="1067">I343/3*2</f>
        <v>1.401327797548438E-2</v>
      </c>
      <c r="K343" s="106">
        <f t="shared" si="982"/>
        <v>1840.3890865954922</v>
      </c>
      <c r="L343" s="139">
        <f t="shared" ref="L343" si="1068">D343-D336</f>
        <v>1551448</v>
      </c>
      <c r="N343" s="136">
        <f t="shared" si="789"/>
        <v>0</v>
      </c>
      <c r="O343" s="129">
        <f t="shared" ref="O343" si="1069">A343</f>
        <v>44647</v>
      </c>
    </row>
    <row r="344" spans="1:15" x14ac:dyDescent="0.3">
      <c r="A344" s="129">
        <v>44648</v>
      </c>
      <c r="B344" s="132">
        <v>1703</v>
      </c>
      <c r="C344" s="114">
        <f t="shared" ref="C344" si="1070">D344-D343</f>
        <v>237352</v>
      </c>
      <c r="D344" s="141">
        <v>20561131</v>
      </c>
      <c r="E344" s="111" t="s">
        <v>88</v>
      </c>
      <c r="F344" s="116">
        <v>4339500</v>
      </c>
      <c r="G344" s="100">
        <f t="shared" ref="G344" si="1071">F344-F343</f>
        <v>17600</v>
      </c>
      <c r="H344" s="194">
        <f t="shared" si="829"/>
        <v>5.1476868327402135E-2</v>
      </c>
      <c r="I344" s="103">
        <f t="shared" ref="I344" si="1072">H344*41%</f>
        <v>2.1105516014234875E-2</v>
      </c>
      <c r="J344" s="104">
        <f t="shared" ref="J344" si="1073">I344/3*2</f>
        <v>1.4070344009489916E-2</v>
      </c>
      <c r="K344" s="106">
        <f t="shared" si="982"/>
        <v>1858.505338078292</v>
      </c>
      <c r="L344" s="139">
        <f t="shared" ref="L344" si="1074">D344-D337</f>
        <v>1566720</v>
      </c>
      <c r="N344" s="136">
        <f t="shared" si="789"/>
        <v>0</v>
      </c>
      <c r="O344" s="129">
        <f t="shared" ref="O344" si="1075">A344</f>
        <v>44648</v>
      </c>
    </row>
    <row r="345" spans="1:15" x14ac:dyDescent="0.3">
      <c r="A345" s="129">
        <v>44649</v>
      </c>
      <c r="B345" s="132">
        <v>1663</v>
      </c>
      <c r="C345" s="114">
        <f t="shared" ref="C345" si="1076">D345-D344</f>
        <v>268477</v>
      </c>
      <c r="D345" s="141">
        <v>20829608</v>
      </c>
      <c r="E345" s="111" t="s">
        <v>88</v>
      </c>
      <c r="F345" s="116">
        <v>4380800</v>
      </c>
      <c r="G345" s="100">
        <f t="shared" ref="G345" si="1077">F345-F344</f>
        <v>41300</v>
      </c>
      <c r="H345" s="194">
        <f t="shared" si="829"/>
        <v>5.196678529062871E-2</v>
      </c>
      <c r="I345" s="103">
        <f t="shared" ref="I345" si="1078">H345*41%</f>
        <v>2.1306381969157771E-2</v>
      </c>
      <c r="J345" s="104">
        <f t="shared" ref="J345" si="1079">I345/3*2</f>
        <v>1.4204254646105181E-2</v>
      </c>
      <c r="K345" s="106">
        <f t="shared" si="982"/>
        <v>1840.4092526690392</v>
      </c>
      <c r="L345" s="139">
        <f t="shared" ref="L345" si="1080">D345-D338</f>
        <v>1551465</v>
      </c>
      <c r="N345" s="136">
        <f t="shared" si="789"/>
        <v>0</v>
      </c>
      <c r="O345" s="129">
        <f t="shared" ref="O345" si="1081">A345</f>
        <v>44649</v>
      </c>
    </row>
    <row r="346" spans="1:15" x14ac:dyDescent="0.3">
      <c r="A346" s="129">
        <v>44650</v>
      </c>
      <c r="B346" s="132">
        <v>1625</v>
      </c>
      <c r="C346" s="114">
        <f t="shared" ref="C346" si="1082">D346-D345</f>
        <v>274901</v>
      </c>
      <c r="D346" s="141">
        <v>21104509</v>
      </c>
      <c r="E346" s="111" t="s">
        <v>88</v>
      </c>
      <c r="F346" s="116">
        <v>4428200</v>
      </c>
      <c r="G346" s="100">
        <f t="shared" ref="G346" si="1083">F346-F345</f>
        <v>47400</v>
      </c>
      <c r="H346" s="194">
        <f t="shared" si="829"/>
        <v>5.2529062870699882E-2</v>
      </c>
      <c r="I346" s="103">
        <f t="shared" ref="I346" si="1084">H346*41%</f>
        <v>2.1536915776986951E-2</v>
      </c>
      <c r="J346" s="104">
        <f t="shared" ref="J346" si="1085">I346/3*2</f>
        <v>1.4357943851324634E-2</v>
      </c>
      <c r="K346" s="106">
        <f t="shared" si="982"/>
        <v>1788.8244365361804</v>
      </c>
      <c r="L346" s="139">
        <f t="shared" ref="L346" si="1086">D346-D339</f>
        <v>1507979</v>
      </c>
      <c r="N346" s="136">
        <f t="shared" si="789"/>
        <v>0</v>
      </c>
      <c r="O346" s="129">
        <f t="shared" ref="O346" si="1087">A346</f>
        <v>44650</v>
      </c>
    </row>
    <row r="347" spans="1:15" x14ac:dyDescent="0.3">
      <c r="A347" s="129">
        <v>44651</v>
      </c>
      <c r="B347" s="132">
        <v>1586</v>
      </c>
      <c r="C347" s="114">
        <f t="shared" ref="C347" si="1088">D347-D346</f>
        <v>252530</v>
      </c>
      <c r="D347" s="141">
        <v>21357039</v>
      </c>
      <c r="E347" s="111" t="s">
        <v>88</v>
      </c>
      <c r="F347" s="116">
        <v>4473400</v>
      </c>
      <c r="G347" s="100">
        <f t="shared" ref="G347" si="1089">F347-F346</f>
        <v>45200</v>
      </c>
      <c r="H347" s="194">
        <f t="shared" si="829"/>
        <v>5.306524317912218E-2</v>
      </c>
      <c r="I347" s="103">
        <f t="shared" ref="I347" si="1090">H347*41%</f>
        <v>2.1756749703440093E-2</v>
      </c>
      <c r="J347" s="104">
        <f t="shared" ref="J347" si="1091">I347/3*2</f>
        <v>1.4504499802293395E-2</v>
      </c>
      <c r="K347" s="106">
        <f t="shared" si="982"/>
        <v>1736.667852906287</v>
      </c>
      <c r="L347" s="139">
        <f t="shared" ref="L347" si="1092">D347-D340</f>
        <v>1464011</v>
      </c>
      <c r="N347" s="136">
        <f t="shared" si="789"/>
        <v>0</v>
      </c>
      <c r="O347" s="129">
        <f t="shared" ref="O347" si="1093">A347</f>
        <v>44651</v>
      </c>
    </row>
    <row r="348" spans="1:15" x14ac:dyDescent="0.3">
      <c r="A348" s="129">
        <v>44652</v>
      </c>
      <c r="B348" s="132">
        <v>1532</v>
      </c>
      <c r="C348" s="114">
        <f t="shared" ref="C348" si="1094">D348-D347</f>
        <v>196456</v>
      </c>
      <c r="D348" s="141">
        <v>21553495</v>
      </c>
      <c r="E348" s="111" t="s">
        <v>88</v>
      </c>
      <c r="F348" s="116">
        <v>4537300</v>
      </c>
      <c r="G348" s="100">
        <f t="shared" ref="G348" si="1095">F348-F347</f>
        <v>63900</v>
      </c>
      <c r="H348" s="194">
        <f t="shared" si="829"/>
        <v>5.3823250296559905E-2</v>
      </c>
      <c r="I348" s="103">
        <f t="shared" ref="I348" si="1096">H348*41%</f>
        <v>2.2067532621589558E-2</v>
      </c>
      <c r="J348" s="104">
        <f t="shared" ref="J348" si="1097">I348/3*2</f>
        <v>1.471168841439304E-2</v>
      </c>
      <c r="K348" s="106">
        <f t="shared" si="982"/>
        <v>1670.7485172004745</v>
      </c>
      <c r="L348" s="139">
        <f t="shared" ref="L348" si="1098">D348-D341</f>
        <v>1408441</v>
      </c>
      <c r="N348" s="136">
        <f t="shared" si="789"/>
        <v>0</v>
      </c>
      <c r="O348" s="129">
        <f t="shared" ref="O348" si="1099">A348</f>
        <v>44652</v>
      </c>
    </row>
    <row r="349" spans="1:15" x14ac:dyDescent="0.3">
      <c r="A349" s="129">
        <v>44653</v>
      </c>
      <c r="B349" s="132">
        <v>1458</v>
      </c>
      <c r="C349" s="110">
        <f t="shared" ref="C349" si="1100">D349-D348</f>
        <v>74053</v>
      </c>
      <c r="D349" s="141">
        <v>21627548</v>
      </c>
      <c r="E349" s="111" t="s">
        <v>88</v>
      </c>
      <c r="F349" s="116">
        <v>4524900</v>
      </c>
      <c r="G349" s="100">
        <f t="shared" ref="G349" si="1101">F349-F348</f>
        <v>-12400</v>
      </c>
      <c r="H349" s="194">
        <f t="shared" si="829"/>
        <v>5.367615658362989E-2</v>
      </c>
      <c r="I349" s="103">
        <f t="shared" ref="I349" si="1102">H349*41%</f>
        <v>2.2007224199288255E-2</v>
      </c>
      <c r="J349" s="104">
        <f t="shared" ref="J349" si="1103">I349/3*2</f>
        <v>1.4671482799525503E-2</v>
      </c>
      <c r="K349" s="106">
        <f t="shared" si="982"/>
        <v>1626.6548042704626</v>
      </c>
      <c r="L349" s="139">
        <f t="shared" ref="L349" si="1104">D349-D342</f>
        <v>1371270</v>
      </c>
      <c r="N349" s="136">
        <f t="shared" si="789"/>
        <v>0</v>
      </c>
      <c r="O349" s="129">
        <f t="shared" ref="O349" si="1105">A349</f>
        <v>44653</v>
      </c>
    </row>
    <row r="350" spans="1:15" x14ac:dyDescent="0.3">
      <c r="A350" s="129">
        <v>44654</v>
      </c>
      <c r="B350" s="132">
        <v>1425</v>
      </c>
      <c r="C350" s="110">
        <f t="shared" ref="C350" si="1106">D350-D349</f>
        <v>41129</v>
      </c>
      <c r="D350" s="141">
        <v>21668677</v>
      </c>
      <c r="E350" s="111" t="s">
        <v>88</v>
      </c>
      <c r="F350" s="116">
        <v>4382000</v>
      </c>
      <c r="G350" s="100">
        <f t="shared" ref="G350" si="1107">F350-F349</f>
        <v>-142900</v>
      </c>
      <c r="H350" s="194">
        <f t="shared" si="829"/>
        <v>5.1981020166073547E-2</v>
      </c>
      <c r="I350" s="103">
        <f t="shared" ref="I350" si="1108">H350*41%</f>
        <v>2.1312218268090152E-2</v>
      </c>
      <c r="J350" s="104">
        <f t="shared" ref="J350" si="1109">I350/3*2</f>
        <v>1.4208145512060101E-2</v>
      </c>
      <c r="K350" s="106">
        <f t="shared" si="982"/>
        <v>1595.3712930011861</v>
      </c>
      <c r="L350" s="139">
        <f t="shared" ref="L350" si="1110">D350-D343</f>
        <v>1344898</v>
      </c>
      <c r="N350" s="136">
        <f t="shared" si="789"/>
        <v>0</v>
      </c>
      <c r="O350" s="129">
        <f t="shared" ref="O350" si="1111">A350</f>
        <v>44654</v>
      </c>
    </row>
    <row r="351" spans="1:15" x14ac:dyDescent="0.3">
      <c r="A351" s="129">
        <v>44655</v>
      </c>
      <c r="B351" s="132">
        <v>1394</v>
      </c>
      <c r="C351" s="114">
        <f t="shared" ref="C351" si="1112">D351-D350</f>
        <v>180397</v>
      </c>
      <c r="D351" s="141">
        <v>21849074</v>
      </c>
      <c r="E351" s="111" t="s">
        <v>88</v>
      </c>
      <c r="F351" s="116">
        <v>4311100</v>
      </c>
      <c r="G351" s="100">
        <f t="shared" ref="G351" si="1113">F351-F350</f>
        <v>-70900</v>
      </c>
      <c r="H351" s="194">
        <f t="shared" si="829"/>
        <v>5.113997627520759E-2</v>
      </c>
      <c r="I351" s="103">
        <f t="shared" ref="I351" si="1114">H351*41%</f>
        <v>2.0967390272835111E-2</v>
      </c>
      <c r="J351" s="104">
        <f t="shared" ref="J351" si="1115">I351/3*2</f>
        <v>1.3978260181890073E-2</v>
      </c>
      <c r="K351" s="106">
        <f t="shared" si="982"/>
        <v>1527.809015421115</v>
      </c>
      <c r="L351" s="139">
        <f t="shared" ref="L351" si="1116">D351-D344</f>
        <v>1287943</v>
      </c>
      <c r="N351" s="136">
        <f t="shared" si="789"/>
        <v>0</v>
      </c>
      <c r="O351" s="129">
        <f t="shared" ref="O351" si="1117">A351</f>
        <v>44655</v>
      </c>
    </row>
    <row r="352" spans="1:15" x14ac:dyDescent="0.3">
      <c r="A352" s="129">
        <v>44656</v>
      </c>
      <c r="B352" s="132">
        <v>1322</v>
      </c>
      <c r="C352" s="114">
        <f t="shared" ref="C352" si="1118">D352-D351</f>
        <v>214985</v>
      </c>
      <c r="D352" s="141">
        <v>22064059</v>
      </c>
      <c r="E352" s="111" t="s">
        <v>88</v>
      </c>
      <c r="F352" s="116">
        <v>4257700</v>
      </c>
      <c r="G352" s="100">
        <f t="shared" ref="G352" si="1119">F352-F351</f>
        <v>-53400</v>
      </c>
      <c r="H352" s="194">
        <f t="shared" si="829"/>
        <v>5.0506524317912221E-2</v>
      </c>
      <c r="I352" s="103">
        <f t="shared" ref="I352" si="1120">H352*41%</f>
        <v>2.0707674970344009E-2</v>
      </c>
      <c r="J352" s="104">
        <f t="shared" ref="J352" si="1121">I352/3*2</f>
        <v>1.3805116646896006E-2</v>
      </c>
      <c r="K352" s="106">
        <f t="shared" si="982"/>
        <v>1464.3546856465005</v>
      </c>
      <c r="L352" s="139">
        <f t="shared" ref="L352" si="1122">D352-D345</f>
        <v>1234451</v>
      </c>
      <c r="N352" s="136">
        <f t="shared" si="789"/>
        <v>0</v>
      </c>
      <c r="O352" s="129">
        <f t="shared" ref="O352" si="1123">A352</f>
        <v>44656</v>
      </c>
    </row>
    <row r="353" spans="1:15" x14ac:dyDescent="0.3">
      <c r="A353" s="129">
        <v>44657</v>
      </c>
      <c r="B353" s="132">
        <v>1251</v>
      </c>
      <c r="C353" s="114">
        <f t="shared" ref="C353" si="1124">D353-D352</f>
        <v>201729</v>
      </c>
      <c r="D353" s="141">
        <v>22265788</v>
      </c>
      <c r="E353" s="111" t="s">
        <v>88</v>
      </c>
      <c r="F353" s="116">
        <v>4203800</v>
      </c>
      <c r="G353" s="100">
        <f t="shared" ref="G353" si="1125">F353-F352</f>
        <v>-53900</v>
      </c>
      <c r="H353" s="194">
        <f t="shared" si="829"/>
        <v>4.9867141162514825E-2</v>
      </c>
      <c r="I353" s="103">
        <f t="shared" ref="I353" si="1126">H353*41%</f>
        <v>2.0445527876631078E-2</v>
      </c>
      <c r="J353" s="104">
        <f t="shared" ref="J353" si="1127">I353/3*2</f>
        <v>1.3630351917754052E-2</v>
      </c>
      <c r="K353" s="106">
        <f t="shared" si="982"/>
        <v>1377.5551601423488</v>
      </c>
      <c r="L353" s="139">
        <f t="shared" ref="L353" si="1128">D353-D346</f>
        <v>1161279</v>
      </c>
      <c r="N353" s="136">
        <f t="shared" si="789"/>
        <v>0</v>
      </c>
      <c r="O353" s="129">
        <f t="shared" ref="O353" si="1129">A353</f>
        <v>44657</v>
      </c>
    </row>
    <row r="354" spans="1:15" x14ac:dyDescent="0.3">
      <c r="A354" s="129">
        <v>44658</v>
      </c>
      <c r="B354" s="132">
        <v>1181</v>
      </c>
      <c r="C354" s="114">
        <f t="shared" ref="C354" si="1130">D354-D353</f>
        <v>175263</v>
      </c>
      <c r="D354" s="141">
        <v>22441051</v>
      </c>
      <c r="E354" s="111" t="s">
        <v>88</v>
      </c>
      <c r="F354" s="116">
        <v>4141500</v>
      </c>
      <c r="G354" s="100">
        <f t="shared" ref="G354" si="1131">F354-F353</f>
        <v>-62300</v>
      </c>
      <c r="H354" s="194">
        <f t="shared" si="829"/>
        <v>4.9128113879003558E-2</v>
      </c>
      <c r="I354" s="103">
        <f t="shared" ref="I354" si="1132">H354*41%</f>
        <v>2.0142526690391457E-2</v>
      </c>
      <c r="J354" s="104">
        <f t="shared" ref="J354" si="1133">I354/3*2</f>
        <v>1.3428351126927638E-2</v>
      </c>
      <c r="K354" s="106">
        <f t="shared" si="982"/>
        <v>1285.8979833926453</v>
      </c>
      <c r="L354" s="139">
        <f t="shared" ref="L354" si="1134">D354-D347</f>
        <v>1084012</v>
      </c>
      <c r="N354" s="136">
        <f t="shared" si="789"/>
        <v>0</v>
      </c>
      <c r="O354" s="129">
        <f t="shared" ref="O354" si="1135">A354</f>
        <v>44658</v>
      </c>
    </row>
    <row r="355" spans="1:15" x14ac:dyDescent="0.3">
      <c r="A355" s="129">
        <v>44659</v>
      </c>
      <c r="B355" s="132">
        <v>1142</v>
      </c>
      <c r="C355" s="114">
        <f t="shared" ref="C355" si="1136">D355-D354</f>
        <v>150675</v>
      </c>
      <c r="D355" s="141">
        <v>22591726</v>
      </c>
      <c r="E355" s="111" t="s">
        <v>88</v>
      </c>
      <c r="F355" s="116">
        <v>4136100</v>
      </c>
      <c r="G355" s="100">
        <f t="shared" ref="G355" si="1137">F355-F354</f>
        <v>-5400</v>
      </c>
      <c r="H355" s="194">
        <f t="shared" si="829"/>
        <v>4.9064056939501777E-2</v>
      </c>
      <c r="I355" s="103">
        <f t="shared" ref="I355" si="1138">H355*41%</f>
        <v>2.0116263345195728E-2</v>
      </c>
      <c r="J355" s="104">
        <f t="shared" ref="J355" si="1139">I355/3*2</f>
        <v>1.3410842230130485E-2</v>
      </c>
      <c r="K355" s="106">
        <f t="shared" si="982"/>
        <v>1231.5907473309608</v>
      </c>
      <c r="L355" s="139">
        <f t="shared" ref="L355" si="1140">D355-D348</f>
        <v>1038231</v>
      </c>
      <c r="N355" s="136">
        <f t="shared" si="789"/>
        <v>0</v>
      </c>
      <c r="O355" s="129">
        <f t="shared" ref="O355" si="1141">A355</f>
        <v>44659</v>
      </c>
    </row>
    <row r="356" spans="1:15" x14ac:dyDescent="0.3">
      <c r="A356" s="129">
        <v>44660</v>
      </c>
      <c r="B356" s="132">
        <v>1098</v>
      </c>
      <c r="C356" s="110">
        <f t="shared" ref="C356" si="1142">D356-D355</f>
        <v>55471</v>
      </c>
      <c r="D356" s="141">
        <v>22647197</v>
      </c>
      <c r="E356" s="111" t="s">
        <v>88</v>
      </c>
      <c r="F356" s="116">
        <v>4100900</v>
      </c>
      <c r="G356" s="100">
        <f t="shared" ref="G356" si="1143">F356-F355</f>
        <v>-35200</v>
      </c>
      <c r="H356" s="194">
        <f t="shared" si="829"/>
        <v>4.8646500593119812E-2</v>
      </c>
      <c r="I356" s="103">
        <f t="shared" ref="I356" si="1144">H356*41%</f>
        <v>1.9945065243179121E-2</v>
      </c>
      <c r="J356" s="104">
        <f t="shared" ref="J356" si="1145">I356/3*2</f>
        <v>1.3296710162119413E-2</v>
      </c>
      <c r="K356" s="106">
        <f t="shared" si="982"/>
        <v>1209.5480427046264</v>
      </c>
      <c r="L356" s="139">
        <f t="shared" ref="L356" si="1146">D356-D349</f>
        <v>1019649</v>
      </c>
      <c r="N356" s="136">
        <f t="shared" ref="N356:N419" si="1147">M356/H$3</f>
        <v>0</v>
      </c>
      <c r="O356" s="129">
        <f t="shared" ref="O356" si="1148">A356</f>
        <v>44660</v>
      </c>
    </row>
    <row r="357" spans="1:15" x14ac:dyDescent="0.3">
      <c r="A357" s="129">
        <v>44661</v>
      </c>
      <c r="B357" s="132">
        <v>1080</v>
      </c>
      <c r="C357" s="110">
        <f t="shared" ref="C357" si="1149">D357-D356</f>
        <v>30789</v>
      </c>
      <c r="D357" s="141">
        <v>22677986</v>
      </c>
      <c r="E357" s="111" t="s">
        <v>62</v>
      </c>
      <c r="F357" s="116">
        <v>3927900</v>
      </c>
      <c r="G357" s="100">
        <f t="shared" ref="G357" si="1150">F357-F356</f>
        <v>-173000</v>
      </c>
      <c r="H357" s="194">
        <f t="shared" si="829"/>
        <v>4.6594306049822065E-2</v>
      </c>
      <c r="I357" s="103">
        <f t="shared" ref="I357" si="1151">H357*41%</f>
        <v>1.9103665480427044E-2</v>
      </c>
      <c r="J357" s="104">
        <f t="shared" ref="J357" si="1152">I357/3*2</f>
        <v>1.2735776986951363E-2</v>
      </c>
      <c r="K357" s="106">
        <f t="shared" si="982"/>
        <v>1197.282325029656</v>
      </c>
      <c r="L357" s="139">
        <f t="shared" ref="L357" si="1153">D357-D350</f>
        <v>1009309</v>
      </c>
      <c r="N357" s="136">
        <f t="shared" si="1147"/>
        <v>0</v>
      </c>
      <c r="O357" s="129">
        <f t="shared" ref="O357" si="1154">A357</f>
        <v>44661</v>
      </c>
    </row>
    <row r="358" spans="1:15" x14ac:dyDescent="0.3">
      <c r="A358" s="129">
        <v>44662</v>
      </c>
      <c r="B358" s="132">
        <v>1087</v>
      </c>
      <c r="C358" s="114">
        <f t="shared" ref="C358" si="1155">D358-D357</f>
        <v>162790</v>
      </c>
      <c r="D358" s="141">
        <v>22840776</v>
      </c>
      <c r="E358" s="111" t="s">
        <v>62</v>
      </c>
      <c r="F358" s="116">
        <v>3815700</v>
      </c>
      <c r="G358" s="100">
        <f t="shared" ref="G358" si="1156">F358-F357</f>
        <v>-112200</v>
      </c>
      <c r="H358" s="194">
        <f t="shared" si="829"/>
        <v>4.526334519572954E-2</v>
      </c>
      <c r="I358" s="103">
        <f t="shared" ref="I358" si="1157">H358*41%</f>
        <v>1.8557971530249111E-2</v>
      </c>
      <c r="J358" s="104">
        <f t="shared" ref="J358" si="1158">I358/3*2</f>
        <v>1.2371981020166074E-2</v>
      </c>
      <c r="K358" s="106">
        <f t="shared" si="982"/>
        <v>1176.3962040332146</v>
      </c>
      <c r="L358" s="139">
        <f t="shared" ref="L358" si="1159">D358-D351</f>
        <v>991702</v>
      </c>
      <c r="N358" s="136">
        <f t="shared" si="1147"/>
        <v>0</v>
      </c>
      <c r="O358" s="129">
        <f t="shared" ref="O358" si="1160">A358</f>
        <v>44662</v>
      </c>
    </row>
    <row r="359" spans="1:15" x14ac:dyDescent="0.3">
      <c r="A359" s="129">
        <v>44663</v>
      </c>
      <c r="B359" s="132">
        <v>1045</v>
      </c>
      <c r="C359" s="114">
        <f t="shared" ref="C359" si="1161">D359-D358</f>
        <v>176303</v>
      </c>
      <c r="D359" s="141">
        <v>23017079</v>
      </c>
      <c r="E359" s="111" t="s">
        <v>62</v>
      </c>
      <c r="F359" s="116">
        <v>3705400</v>
      </c>
      <c r="G359" s="100">
        <f t="shared" ref="G359" si="1162">F359-F358</f>
        <v>-110300</v>
      </c>
      <c r="H359" s="194">
        <f t="shared" si="829"/>
        <v>4.3954922894424674E-2</v>
      </c>
      <c r="I359" s="103">
        <f t="shared" ref="I359" si="1163">H359*41%</f>
        <v>1.8021518386714116E-2</v>
      </c>
      <c r="J359" s="104">
        <f t="shared" ref="J359" si="1164">I359/3*2</f>
        <v>1.2014345591142743E-2</v>
      </c>
      <c r="K359" s="106">
        <f t="shared" si="982"/>
        <v>1130.5100830367735</v>
      </c>
      <c r="L359" s="139">
        <f t="shared" ref="L359" si="1165">D359-D352</f>
        <v>953020</v>
      </c>
      <c r="N359" s="136">
        <f t="shared" si="1147"/>
        <v>0</v>
      </c>
      <c r="O359" s="129">
        <f t="shared" ref="O359" si="1166">A359</f>
        <v>44663</v>
      </c>
    </row>
    <row r="360" spans="1:15" x14ac:dyDescent="0.3">
      <c r="A360" s="129">
        <v>44664</v>
      </c>
      <c r="B360" s="132">
        <v>1016</v>
      </c>
      <c r="C360" s="114">
        <f t="shared" ref="C360" si="1167">D360-D359</f>
        <v>165368</v>
      </c>
      <c r="D360" s="141">
        <v>23182447</v>
      </c>
      <c r="E360" s="111" t="s">
        <v>62</v>
      </c>
      <c r="F360" s="116">
        <v>3605200</v>
      </c>
      <c r="G360" s="100">
        <f t="shared" ref="G360" si="1168">F360-F359</f>
        <v>-100200</v>
      </c>
      <c r="H360" s="194">
        <f t="shared" si="829"/>
        <v>4.2766310794780549E-2</v>
      </c>
      <c r="I360" s="103">
        <f t="shared" ref="I360" si="1169">H360*41%</f>
        <v>1.7534187425860024E-2</v>
      </c>
      <c r="J360" s="104">
        <f t="shared" ref="J360" si="1170">I360/3*2</f>
        <v>1.1689458283906683E-2</v>
      </c>
      <c r="K360" s="106">
        <f t="shared" si="982"/>
        <v>1087.3772241992883</v>
      </c>
      <c r="L360" s="139">
        <f t="shared" ref="L360" si="1171">D360-D353</f>
        <v>916659</v>
      </c>
      <c r="N360" s="136">
        <f t="shared" si="1147"/>
        <v>0</v>
      </c>
      <c r="O360" s="129">
        <f t="shared" ref="O360" si="1172">A360</f>
        <v>44664</v>
      </c>
    </row>
    <row r="361" spans="1:15" x14ac:dyDescent="0.3">
      <c r="A361" s="129">
        <v>44665</v>
      </c>
      <c r="B361" s="132">
        <v>1002</v>
      </c>
      <c r="C361" s="114">
        <f t="shared" ref="C361" si="1173">D361-D360</f>
        <v>156864</v>
      </c>
      <c r="D361" s="141">
        <v>23339311</v>
      </c>
      <c r="E361" s="111" t="s">
        <v>62</v>
      </c>
      <c r="F361" s="116">
        <v>3532100</v>
      </c>
      <c r="G361" s="100">
        <f t="shared" ref="G361" si="1174">F361-F360</f>
        <v>-73100</v>
      </c>
      <c r="H361" s="194">
        <f t="shared" si="829"/>
        <v>4.1899169632265719E-2</v>
      </c>
      <c r="I361" s="103">
        <f t="shared" ref="I361" si="1175">H361*41%</f>
        <v>1.7178659549228942E-2</v>
      </c>
      <c r="J361" s="104">
        <f t="shared" ref="J361" si="1176">I361/3*2</f>
        <v>1.1452439699485962E-2</v>
      </c>
      <c r="K361" s="106">
        <f t="shared" si="982"/>
        <v>1065.5516014234877</v>
      </c>
      <c r="L361" s="139">
        <f t="shared" ref="L361" si="1177">D361-D354</f>
        <v>898260</v>
      </c>
      <c r="N361" s="136">
        <f t="shared" si="1147"/>
        <v>0</v>
      </c>
      <c r="O361" s="129">
        <f t="shared" ref="O361" si="1178">A361</f>
        <v>44665</v>
      </c>
    </row>
    <row r="362" spans="1:15" x14ac:dyDescent="0.3">
      <c r="A362" s="129">
        <v>44666</v>
      </c>
      <c r="B362" s="132">
        <v>877</v>
      </c>
      <c r="C362" s="110">
        <f t="shared" ref="C362" si="1179">D362-D361</f>
        <v>37568</v>
      </c>
      <c r="D362" s="141">
        <v>23376879</v>
      </c>
      <c r="E362" s="111" t="s">
        <v>62</v>
      </c>
      <c r="F362" s="116">
        <v>3441300</v>
      </c>
      <c r="G362" s="100">
        <f t="shared" ref="G362" si="1180">F362-F361</f>
        <v>-90800</v>
      </c>
      <c r="H362" s="194">
        <f t="shared" si="829"/>
        <v>4.08220640569395E-2</v>
      </c>
      <c r="I362" s="103">
        <f t="shared" ref="I362" si="1181">H362*41%</f>
        <v>1.6737046263345195E-2</v>
      </c>
      <c r="J362" s="104">
        <f t="shared" ref="J362" si="1182">I362/3*2</f>
        <v>1.115803084223013E-2</v>
      </c>
      <c r="K362" s="106">
        <f t="shared" si="982"/>
        <v>931.37959667852908</v>
      </c>
      <c r="L362" s="139">
        <f t="shared" ref="L362" si="1183">D362-D355</f>
        <v>785153</v>
      </c>
      <c r="N362" s="136">
        <f t="shared" si="1147"/>
        <v>0</v>
      </c>
      <c r="O362" s="129">
        <f t="shared" ref="O362" si="1184">A362</f>
        <v>44666</v>
      </c>
    </row>
    <row r="363" spans="1:15" x14ac:dyDescent="0.3">
      <c r="A363" s="129">
        <v>44667</v>
      </c>
      <c r="B363" s="132">
        <v>834</v>
      </c>
      <c r="C363" s="110">
        <f t="shared" ref="C363" si="1185">D363-D362</f>
        <v>39784</v>
      </c>
      <c r="D363" s="141">
        <v>23416663</v>
      </c>
      <c r="E363" s="111" t="s">
        <v>62</v>
      </c>
      <c r="F363" s="116">
        <v>3403400</v>
      </c>
      <c r="G363" s="100">
        <f t="shared" ref="G363" si="1186">F363-F362</f>
        <v>-37900</v>
      </c>
      <c r="H363" s="194">
        <f t="shared" ref="H363:H426" si="1187">F363/H$3</f>
        <v>4.0372479240806641E-2</v>
      </c>
      <c r="I363" s="103">
        <f t="shared" ref="I363" si="1188">H363*41%</f>
        <v>1.6552716488730721E-2</v>
      </c>
      <c r="J363" s="104">
        <f t="shared" ref="J363" si="1189">I363/3*2</f>
        <v>1.103514432582048E-2</v>
      </c>
      <c r="K363" s="106">
        <f t="shared" si="982"/>
        <v>912.77105575326209</v>
      </c>
      <c r="L363" s="139">
        <f t="shared" ref="L363" si="1190">D363-D356</f>
        <v>769466</v>
      </c>
      <c r="N363" s="136">
        <f t="shared" si="1147"/>
        <v>0</v>
      </c>
      <c r="O363" s="129">
        <f t="shared" ref="O363" si="1191">A363</f>
        <v>44667</v>
      </c>
    </row>
    <row r="364" spans="1:15" x14ac:dyDescent="0.3">
      <c r="A364" s="129">
        <v>44668</v>
      </c>
      <c r="B364" s="132">
        <v>809</v>
      </c>
      <c r="C364" s="110">
        <f t="shared" ref="C364" si="1192">D364-D363</f>
        <v>20482</v>
      </c>
      <c r="D364" s="141">
        <v>23437145</v>
      </c>
      <c r="E364" s="111" t="s">
        <v>62</v>
      </c>
      <c r="F364" s="116">
        <v>3218400</v>
      </c>
      <c r="G364" s="100">
        <f t="shared" ref="G364" si="1193">F364-F363</f>
        <v>-185000</v>
      </c>
      <c r="H364" s="194">
        <f t="shared" si="1187"/>
        <v>3.8177935943060501E-2</v>
      </c>
      <c r="I364" s="103">
        <f t="shared" ref="I364" si="1194">H364*41%</f>
        <v>1.5652953736654804E-2</v>
      </c>
      <c r="J364" s="104">
        <f t="shared" ref="J364" si="1195">I364/3*2</f>
        <v>1.0435302491103202E-2</v>
      </c>
      <c r="K364" s="106">
        <f t="shared" si="982"/>
        <v>900.54448398576517</v>
      </c>
      <c r="L364" s="139">
        <f t="shared" ref="L364" si="1196">D364-D357</f>
        <v>759159</v>
      </c>
      <c r="N364" s="136">
        <f t="shared" si="1147"/>
        <v>0</v>
      </c>
      <c r="O364" s="129">
        <f t="shared" ref="O364" si="1197">A364</f>
        <v>44668</v>
      </c>
    </row>
    <row r="365" spans="1:15" x14ac:dyDescent="0.3">
      <c r="A365" s="129">
        <v>44669</v>
      </c>
      <c r="B365" s="132">
        <v>670</v>
      </c>
      <c r="C365" s="110">
        <f t="shared" ref="C365" si="1198">D365-D364</f>
        <v>22483</v>
      </c>
      <c r="D365" s="141">
        <v>23459628</v>
      </c>
      <c r="E365" s="111" t="s">
        <v>62</v>
      </c>
      <c r="F365" s="116">
        <v>2978800</v>
      </c>
      <c r="G365" s="100">
        <f t="shared" ref="G365" si="1199">F365-F364</f>
        <v>-239600</v>
      </c>
      <c r="H365" s="194">
        <f t="shared" si="1187"/>
        <v>3.5335705812574142E-2</v>
      </c>
      <c r="I365" s="103">
        <f t="shared" ref="I365" si="1200">H365*41%</f>
        <v>1.4487639383155398E-2</v>
      </c>
      <c r="J365" s="104">
        <f t="shared" ref="J365" si="1201">I365/3*2</f>
        <v>9.6584262554369315E-3</v>
      </c>
      <c r="K365" s="106">
        <f t="shared" si="982"/>
        <v>734.10676156583622</v>
      </c>
      <c r="L365" s="139">
        <f t="shared" ref="L365" si="1202">D365-D358</f>
        <v>618852</v>
      </c>
      <c r="N365" s="136">
        <f t="shared" si="1147"/>
        <v>0</v>
      </c>
      <c r="O365" s="129">
        <f t="shared" ref="O365" si="1203">A365</f>
        <v>44669</v>
      </c>
    </row>
    <row r="366" spans="1:15" x14ac:dyDescent="0.3">
      <c r="A366" s="129">
        <v>44670</v>
      </c>
      <c r="B366" s="132">
        <v>688</v>
      </c>
      <c r="C366" s="114">
        <f t="shared" ref="C366" si="1204">D366-D365</f>
        <v>198583</v>
      </c>
      <c r="D366" s="141">
        <v>23658211</v>
      </c>
      <c r="E366" s="111" t="s">
        <v>62</v>
      </c>
      <c r="F366" s="116">
        <v>2915500</v>
      </c>
      <c r="G366" s="100">
        <f t="shared" ref="G366" si="1205">F366-F365</f>
        <v>-63300</v>
      </c>
      <c r="H366" s="194">
        <f t="shared" si="1187"/>
        <v>3.4584816132858839E-2</v>
      </c>
      <c r="I366" s="103">
        <f t="shared" ref="I366" si="1206">H366*41%</f>
        <v>1.4179774614472123E-2</v>
      </c>
      <c r="J366" s="104">
        <f t="shared" ref="J366" si="1207">I366/3*2</f>
        <v>9.4531830763147483E-3</v>
      </c>
      <c r="K366" s="106">
        <f t="shared" si="982"/>
        <v>760.53618030842233</v>
      </c>
      <c r="L366" s="139">
        <f t="shared" ref="L366" si="1208">D366-D359</f>
        <v>641132</v>
      </c>
      <c r="N366" s="136">
        <f t="shared" si="1147"/>
        <v>0</v>
      </c>
      <c r="O366" s="129">
        <f t="shared" ref="O366" si="1209">A366</f>
        <v>44670</v>
      </c>
    </row>
    <row r="367" spans="1:15" x14ac:dyDescent="0.3">
      <c r="A367" s="129">
        <v>44671</v>
      </c>
      <c r="B367" s="132">
        <v>721</v>
      </c>
      <c r="C367" s="114">
        <f t="shared" ref="C367" si="1210">D367-D366</f>
        <v>186325</v>
      </c>
      <c r="D367" s="141">
        <v>23844536</v>
      </c>
      <c r="E367" s="111" t="s">
        <v>62</v>
      </c>
      <c r="F367" s="116">
        <v>2857800</v>
      </c>
      <c r="G367" s="100">
        <f t="shared" ref="G367" si="1211">F367-F366</f>
        <v>-57700</v>
      </c>
      <c r="H367" s="194">
        <f t="shared" si="1187"/>
        <v>3.3900355871886119E-2</v>
      </c>
      <c r="I367" s="103">
        <f t="shared" ref="I367" si="1212">H367*41%</f>
        <v>1.3899145907473308E-2</v>
      </c>
      <c r="J367" s="104">
        <f t="shared" ref="J367" si="1213">I367/3*2</f>
        <v>9.2660972716488727E-3</v>
      </c>
      <c r="K367" s="106">
        <f t="shared" si="982"/>
        <v>785.39620403321464</v>
      </c>
      <c r="L367" s="139">
        <f t="shared" ref="L367" si="1214">D367-D360</f>
        <v>662089</v>
      </c>
      <c r="N367" s="136">
        <f t="shared" si="1147"/>
        <v>0</v>
      </c>
      <c r="O367" s="129">
        <f t="shared" ref="O367" si="1215">A367</f>
        <v>44671</v>
      </c>
    </row>
    <row r="368" spans="1:15" x14ac:dyDescent="0.3">
      <c r="A368" s="129">
        <v>44672</v>
      </c>
      <c r="B368" s="132">
        <v>733</v>
      </c>
      <c r="C368" s="114">
        <f t="shared" ref="C368" si="1216">D368-D367</f>
        <v>161718</v>
      </c>
      <c r="D368" s="141">
        <v>24006254</v>
      </c>
      <c r="E368" s="111" t="s">
        <v>62</v>
      </c>
      <c r="F368" s="116">
        <v>2814300</v>
      </c>
      <c r="G368" s="100">
        <f t="shared" ref="G368" si="1217">F368-F367</f>
        <v>-43500</v>
      </c>
      <c r="H368" s="194">
        <f t="shared" si="1187"/>
        <v>3.3384341637010678E-2</v>
      </c>
      <c r="I368" s="103">
        <f t="shared" ref="I368" si="1218">H368*41%</f>
        <v>1.3687580071174377E-2</v>
      </c>
      <c r="J368" s="104">
        <f t="shared" ref="J368" si="1219">I368/3*2</f>
        <v>9.1250533807829184E-3</v>
      </c>
      <c r="K368" s="106">
        <f t="shared" si="982"/>
        <v>791.15421115065249</v>
      </c>
      <c r="L368" s="139">
        <f t="shared" ref="L368" si="1220">D368-D361</f>
        <v>666943</v>
      </c>
      <c r="N368" s="136">
        <f t="shared" si="1147"/>
        <v>0</v>
      </c>
      <c r="O368" s="129">
        <f t="shared" ref="O368" si="1221">A368</f>
        <v>44672</v>
      </c>
    </row>
    <row r="369" spans="1:15" x14ac:dyDescent="0.3">
      <c r="A369" s="129">
        <v>44673</v>
      </c>
      <c r="B369" s="132">
        <v>822</v>
      </c>
      <c r="C369" s="114">
        <f t="shared" ref="C369" si="1222">D369-D368</f>
        <v>135079</v>
      </c>
      <c r="D369" s="141">
        <v>24141333</v>
      </c>
      <c r="E369" s="111" t="s">
        <v>62</v>
      </c>
      <c r="F369" s="116">
        <v>2827700</v>
      </c>
      <c r="G369" s="100">
        <f t="shared" ref="G369" si="1223">F369-F368</f>
        <v>13400</v>
      </c>
      <c r="H369" s="194">
        <f t="shared" si="1187"/>
        <v>3.3543297746144722E-2</v>
      </c>
      <c r="I369" s="103">
        <f t="shared" ref="I369" si="1224">H369*41%</f>
        <v>1.3752752075919335E-2</v>
      </c>
      <c r="J369" s="104">
        <f t="shared" ref="J369" si="1225">I369/3*2</f>
        <v>9.1685013839462228E-3</v>
      </c>
      <c r="K369" s="106">
        <f t="shared" si="982"/>
        <v>906.82562277580075</v>
      </c>
      <c r="L369" s="139">
        <f t="shared" ref="L369" si="1226">D369-D362</f>
        <v>764454</v>
      </c>
      <c r="N369" s="136">
        <f t="shared" si="1147"/>
        <v>0</v>
      </c>
      <c r="O369" s="129">
        <f t="shared" ref="O369" si="1227">A369</f>
        <v>44673</v>
      </c>
    </row>
    <row r="370" spans="1:15" x14ac:dyDescent="0.3">
      <c r="A370" s="129">
        <v>44674</v>
      </c>
      <c r="B370" s="132">
        <v>807</v>
      </c>
      <c r="C370" s="110">
        <f t="shared" ref="C370" si="1228">D370-D369</f>
        <v>39179</v>
      </c>
      <c r="D370" s="141">
        <v>24180512</v>
      </c>
      <c r="E370" s="111" t="s">
        <v>62</v>
      </c>
      <c r="F370" s="116">
        <v>2803400</v>
      </c>
      <c r="G370" s="100">
        <f t="shared" ref="G370" si="1229">F370-F369</f>
        <v>-24300</v>
      </c>
      <c r="H370" s="194">
        <f t="shared" si="1187"/>
        <v>3.3255041518386715E-2</v>
      </c>
      <c r="I370" s="103">
        <f t="shared" ref="I370" si="1230">H370*41%</f>
        <v>1.3634567022538553E-2</v>
      </c>
      <c r="J370" s="104">
        <f t="shared" ref="J370" si="1231">I370/3*2</f>
        <v>9.0897113483590346E-3</v>
      </c>
      <c r="K370" s="106">
        <f t="shared" si="982"/>
        <v>906.10794780545677</v>
      </c>
      <c r="L370" s="139">
        <f t="shared" ref="L370" si="1232">D370-D363</f>
        <v>763849</v>
      </c>
      <c r="N370" s="136">
        <f t="shared" si="1147"/>
        <v>0</v>
      </c>
      <c r="O370" s="129">
        <f t="shared" ref="O370" si="1233">A370</f>
        <v>44674</v>
      </c>
    </row>
    <row r="371" spans="1:15" x14ac:dyDescent="0.3">
      <c r="A371" s="129">
        <v>44675</v>
      </c>
      <c r="B371" s="132">
        <v>791</v>
      </c>
      <c r="C371" s="110">
        <f t="shared" ref="C371" si="1234">D371-D370</f>
        <v>20084</v>
      </c>
      <c r="D371" s="141">
        <v>24200596</v>
      </c>
      <c r="E371" s="111" t="s">
        <v>62</v>
      </c>
      <c r="F371" s="116">
        <v>2641200</v>
      </c>
      <c r="G371" s="100">
        <f t="shared" ref="G371" si="1235">F371-F370</f>
        <v>-162200</v>
      </c>
      <c r="H371" s="194">
        <f t="shared" si="1187"/>
        <v>3.1330960854092524E-2</v>
      </c>
      <c r="I371" s="103">
        <f t="shared" ref="I371" si="1236">H371*41%</f>
        <v>1.2845693950177935E-2</v>
      </c>
      <c r="J371" s="104">
        <f t="shared" ref="J371" si="1237">I371/3*2</f>
        <v>8.5637959667852898E-3</v>
      </c>
      <c r="K371" s="106">
        <f t="shared" si="982"/>
        <v>905.63582443653615</v>
      </c>
      <c r="L371" s="139">
        <f t="shared" ref="L371" si="1238">D371-D364</f>
        <v>763451</v>
      </c>
      <c r="N371" s="136">
        <f t="shared" si="1147"/>
        <v>0</v>
      </c>
      <c r="O371" s="129">
        <f t="shared" ref="O371" si="1239">A371</f>
        <v>44675</v>
      </c>
    </row>
    <row r="372" spans="1:15" x14ac:dyDescent="0.3">
      <c r="A372" s="129">
        <v>44676</v>
      </c>
      <c r="B372" s="132">
        <v>909</v>
      </c>
      <c r="C372" s="114">
        <f t="shared" ref="C372" si="1240">D372-D371</f>
        <v>136798</v>
      </c>
      <c r="D372" s="141">
        <v>24337394</v>
      </c>
      <c r="E372" s="111" t="s">
        <v>62</v>
      </c>
      <c r="F372" s="116">
        <v>2537700</v>
      </c>
      <c r="G372" s="100">
        <f t="shared" ref="G372" si="1241">F372-F371</f>
        <v>-103500</v>
      </c>
      <c r="H372" s="194">
        <f t="shared" si="1187"/>
        <v>3.010320284697509E-2</v>
      </c>
      <c r="I372" s="103">
        <f t="shared" ref="I372" si="1242">H372*41%</f>
        <v>1.2342313167259786E-2</v>
      </c>
      <c r="J372" s="104">
        <f t="shared" ref="J372" si="1243">I372/3*2</f>
        <v>8.2282087781731916E-3</v>
      </c>
      <c r="K372" s="106">
        <f t="shared" si="982"/>
        <v>1041.2408066429418</v>
      </c>
      <c r="L372" s="139">
        <f t="shared" ref="L372" si="1244">D372-D365</f>
        <v>877766</v>
      </c>
      <c r="N372" s="136">
        <f t="shared" si="1147"/>
        <v>0</v>
      </c>
      <c r="O372" s="129">
        <f t="shared" ref="O372" si="1245">A372</f>
        <v>44676</v>
      </c>
    </row>
    <row r="373" spans="1:15" x14ac:dyDescent="0.3">
      <c r="A373" s="129">
        <v>44677</v>
      </c>
      <c r="B373" s="132">
        <v>888</v>
      </c>
      <c r="C373" s="114">
        <f t="shared" ref="C373" si="1246">D373-D372</f>
        <v>141661</v>
      </c>
      <c r="D373" s="141">
        <v>24479055</v>
      </c>
      <c r="E373" s="111" t="s">
        <v>62</v>
      </c>
      <c r="F373" s="116">
        <v>2458300</v>
      </c>
      <c r="G373" s="100">
        <f t="shared" ref="G373" si="1247">F373-F372</f>
        <v>-79400</v>
      </c>
      <c r="H373" s="194">
        <f t="shared" si="1187"/>
        <v>2.9161328588374853E-2</v>
      </c>
      <c r="I373" s="103">
        <f t="shared" ref="I373" si="1248">H373*41%</f>
        <v>1.1956144721233689E-2</v>
      </c>
      <c r="J373" s="104">
        <f t="shared" ref="J373" si="1249">I373/3*2</f>
        <v>7.9707631474891256E-3</v>
      </c>
      <c r="K373" s="106">
        <f t="shared" si="982"/>
        <v>973.71767497034398</v>
      </c>
      <c r="L373" s="139">
        <f t="shared" ref="L373" si="1250">D373-D366</f>
        <v>820844</v>
      </c>
      <c r="N373" s="136">
        <f t="shared" si="1147"/>
        <v>0</v>
      </c>
      <c r="O373" s="129">
        <f t="shared" ref="O373" si="1251">A373</f>
        <v>44677</v>
      </c>
    </row>
    <row r="374" spans="1:15" x14ac:dyDescent="0.3">
      <c r="A374" s="129">
        <v>44678</v>
      </c>
      <c r="B374" s="132">
        <v>826</v>
      </c>
      <c r="C374" s="114">
        <f t="shared" ref="C374" si="1252">D374-D373</f>
        <v>130104</v>
      </c>
      <c r="D374" s="141">
        <v>24609159</v>
      </c>
      <c r="E374" s="111" t="s">
        <v>62</v>
      </c>
      <c r="F374" s="116">
        <v>2385800</v>
      </c>
      <c r="G374" s="100">
        <f t="shared" ref="G374" si="1253">F374-F373</f>
        <v>-72500</v>
      </c>
      <c r="H374" s="194">
        <f t="shared" si="1187"/>
        <v>2.8301304863582444E-2</v>
      </c>
      <c r="I374" s="103">
        <f t="shared" ref="I374" si="1254">H374*41%</f>
        <v>1.1603534994068802E-2</v>
      </c>
      <c r="J374" s="104">
        <f t="shared" ref="J374" si="1255">I374/3*2</f>
        <v>7.7356899960458678E-3</v>
      </c>
      <c r="K374" s="106">
        <f t="shared" si="982"/>
        <v>907.02609727164895</v>
      </c>
      <c r="L374" s="139">
        <f t="shared" ref="L374" si="1256">D374-D367</f>
        <v>764623</v>
      </c>
      <c r="N374" s="136">
        <f t="shared" si="1147"/>
        <v>0</v>
      </c>
      <c r="O374" s="129">
        <f t="shared" ref="O374" si="1257">A374</f>
        <v>44678</v>
      </c>
    </row>
    <row r="375" spans="1:15" x14ac:dyDescent="0.3">
      <c r="A375" s="129">
        <v>44679</v>
      </c>
      <c r="B375" s="132">
        <v>759</v>
      </c>
      <c r="C375" s="114">
        <f t="shared" ref="C375" si="1258">D375-D374</f>
        <v>101610</v>
      </c>
      <c r="D375" s="141">
        <v>24710769</v>
      </c>
      <c r="E375" s="111" t="s">
        <v>62</v>
      </c>
      <c r="F375" s="116">
        <v>2347900</v>
      </c>
      <c r="G375" s="100">
        <f t="shared" ref="G375" si="1259">F375-F374</f>
        <v>-37900</v>
      </c>
      <c r="H375" s="194">
        <f t="shared" si="1187"/>
        <v>2.7851720047449586E-2</v>
      </c>
      <c r="I375" s="103">
        <f t="shared" ref="I375" si="1260">H375*41%</f>
        <v>1.141920521945433E-2</v>
      </c>
      <c r="J375" s="104">
        <f t="shared" ref="J375" si="1261">I375/3*2</f>
        <v>7.6128034796362201E-3</v>
      </c>
      <c r="K375" s="106">
        <f t="shared" si="982"/>
        <v>835.72360616844605</v>
      </c>
      <c r="L375" s="139">
        <f t="shared" ref="L375" si="1262">D375-D368</f>
        <v>704515</v>
      </c>
      <c r="N375" s="136">
        <f t="shared" si="1147"/>
        <v>0</v>
      </c>
      <c r="O375" s="129">
        <f t="shared" ref="O375" si="1263">A375</f>
        <v>44679</v>
      </c>
    </row>
    <row r="376" spans="1:15" x14ac:dyDescent="0.3">
      <c r="A376" s="129">
        <v>44680</v>
      </c>
      <c r="B376" s="132">
        <v>717</v>
      </c>
      <c r="C376" s="114">
        <f t="shared" ref="C376" si="1264">D376-D375</f>
        <v>87298</v>
      </c>
      <c r="D376" s="141">
        <v>24798067</v>
      </c>
      <c r="E376" s="111" t="s">
        <v>62</v>
      </c>
      <c r="F376" s="116">
        <v>2354800</v>
      </c>
      <c r="G376" s="100">
        <f t="shared" ref="G376" si="1265">F376-F375</f>
        <v>6900</v>
      </c>
      <c r="H376" s="194">
        <f t="shared" si="1187"/>
        <v>2.7933570581257415E-2</v>
      </c>
      <c r="I376" s="103">
        <f t="shared" ref="I376" si="1266">H376*41%</f>
        <v>1.1452763938315539E-2</v>
      </c>
      <c r="J376" s="104">
        <f t="shared" ref="J376" si="1267">I376/3*2</f>
        <v>7.6351759588770265E-3</v>
      </c>
      <c r="K376" s="106">
        <f t="shared" si="982"/>
        <v>779.04389086595484</v>
      </c>
      <c r="L376" s="139">
        <f t="shared" ref="L376" si="1268">D376-D369</f>
        <v>656734</v>
      </c>
      <c r="N376" s="136">
        <f t="shared" si="1147"/>
        <v>0</v>
      </c>
      <c r="O376" s="129">
        <f t="shared" ref="O376" si="1269">A376</f>
        <v>44680</v>
      </c>
    </row>
    <row r="377" spans="1:15" x14ac:dyDescent="0.3">
      <c r="A377" s="129">
        <v>44681</v>
      </c>
      <c r="B377" s="132">
        <v>666</v>
      </c>
      <c r="C377" s="110">
        <f t="shared" ref="C377" si="1270">D377-D376</f>
        <v>11718</v>
      </c>
      <c r="D377" s="141">
        <v>24809785</v>
      </c>
      <c r="E377" s="111" t="s">
        <v>62</v>
      </c>
      <c r="F377" s="116">
        <v>2318300</v>
      </c>
      <c r="G377" s="100">
        <f t="shared" ref="G377" si="1271">F377-F376</f>
        <v>-36500</v>
      </c>
      <c r="H377" s="194">
        <f t="shared" si="1187"/>
        <v>2.75005931198102E-2</v>
      </c>
      <c r="I377" s="103">
        <f t="shared" ref="I377" si="1272">H377*41%</f>
        <v>1.1275243179122181E-2</v>
      </c>
      <c r="J377" s="104">
        <f t="shared" ref="J377" si="1273">I377/3*2</f>
        <v>7.516828786081454E-3</v>
      </c>
      <c r="K377" s="106">
        <f t="shared" si="982"/>
        <v>746.46856465005931</v>
      </c>
      <c r="L377" s="139">
        <f t="shared" ref="L377" si="1274">D377-D370</f>
        <v>629273</v>
      </c>
      <c r="N377" s="136">
        <f t="shared" si="1147"/>
        <v>0</v>
      </c>
      <c r="O377" s="129">
        <f t="shared" ref="O377" si="1275">A377</f>
        <v>44681</v>
      </c>
    </row>
    <row r="378" spans="1:15" x14ac:dyDescent="0.3">
      <c r="A378" s="129">
        <v>44682</v>
      </c>
      <c r="B378" s="132">
        <v>640</v>
      </c>
      <c r="C378" s="110">
        <f t="shared" ref="C378" si="1276">D378-D377</f>
        <v>4032</v>
      </c>
      <c r="D378" s="141">
        <v>24813817</v>
      </c>
      <c r="E378" s="111" t="s">
        <v>62</v>
      </c>
      <c r="F378" s="116">
        <v>2209200</v>
      </c>
      <c r="G378" s="100">
        <f t="shared" ref="G378" si="1277">F378-F377</f>
        <v>-109100</v>
      </c>
      <c r="H378" s="194">
        <f t="shared" si="1187"/>
        <v>2.6206405693950177E-2</v>
      </c>
      <c r="I378" s="103">
        <f t="shared" ref="I378" si="1278">H378*41%</f>
        <v>1.0744626334519572E-2</v>
      </c>
      <c r="J378" s="104">
        <f t="shared" ref="J378" si="1279">I378/3*2</f>
        <v>7.1630842230130483E-3</v>
      </c>
      <c r="K378" s="106">
        <f t="shared" si="982"/>
        <v>727.42704626334512</v>
      </c>
      <c r="L378" s="139">
        <f t="shared" ref="L378" si="1280">D378-D371</f>
        <v>613221</v>
      </c>
      <c r="N378" s="136">
        <f t="shared" si="1147"/>
        <v>0</v>
      </c>
      <c r="O378" s="129">
        <f t="shared" ref="O378" si="1281">A378</f>
        <v>44682</v>
      </c>
    </row>
    <row r="379" spans="1:15" x14ac:dyDescent="0.3">
      <c r="A379" s="129">
        <v>44683</v>
      </c>
      <c r="B379" s="132">
        <v>632</v>
      </c>
      <c r="C379" s="114">
        <f t="shared" ref="C379" si="1282">D379-D378</f>
        <v>113522</v>
      </c>
      <c r="D379" s="141">
        <v>24927339</v>
      </c>
      <c r="E379" s="111" t="s">
        <v>62</v>
      </c>
      <c r="F379" s="116">
        <v>2133100</v>
      </c>
      <c r="G379" s="100">
        <f t="shared" ref="G379" si="1283">F379-F378</f>
        <v>-76100</v>
      </c>
      <c r="H379" s="194">
        <f t="shared" si="1187"/>
        <v>2.5303677342823249E-2</v>
      </c>
      <c r="I379" s="103">
        <f t="shared" ref="I379" si="1284">H379*41%</f>
        <v>1.0374507710557531E-2</v>
      </c>
      <c r="J379" s="104">
        <f t="shared" ref="J379" si="1285">I379/3*2</f>
        <v>6.9163384737050207E-3</v>
      </c>
      <c r="K379" s="106">
        <f t="shared" si="982"/>
        <v>699.81613285883748</v>
      </c>
      <c r="L379" s="139">
        <f t="shared" ref="L379" si="1286">D379-D372</f>
        <v>589945</v>
      </c>
      <c r="N379" s="136">
        <f t="shared" si="1147"/>
        <v>0</v>
      </c>
      <c r="O379" s="129">
        <f t="shared" ref="O379" si="1287">A379</f>
        <v>44683</v>
      </c>
    </row>
    <row r="380" spans="1:15" x14ac:dyDescent="0.3">
      <c r="A380" s="129">
        <v>44684</v>
      </c>
      <c r="B380" s="132">
        <v>592</v>
      </c>
      <c r="C380" s="114">
        <f t="shared" ref="C380" si="1288">D380-D379</f>
        <v>106631</v>
      </c>
      <c r="D380" s="141">
        <v>25033970</v>
      </c>
      <c r="E380" s="111" t="s">
        <v>62</v>
      </c>
      <c r="F380" s="116">
        <v>2056700</v>
      </c>
      <c r="G380" s="100">
        <f t="shared" ref="G380" si="1289">F380-F379</f>
        <v>-76400</v>
      </c>
      <c r="H380" s="194">
        <f t="shared" si="1187"/>
        <v>2.4397390272835114E-2</v>
      </c>
      <c r="I380" s="103">
        <f t="shared" ref="I380" si="1290">H380*41%</f>
        <v>1.0002930011862397E-2</v>
      </c>
      <c r="J380" s="104">
        <f t="shared" ref="J380" si="1291">I380/3*2</f>
        <v>6.6686200079082644E-3</v>
      </c>
      <c r="K380" s="106">
        <f t="shared" si="982"/>
        <v>658.26215895610915</v>
      </c>
      <c r="L380" s="139">
        <f t="shared" ref="L380" si="1292">D380-D373</f>
        <v>554915</v>
      </c>
      <c r="N380" s="136">
        <f t="shared" si="1147"/>
        <v>0</v>
      </c>
      <c r="O380" s="129">
        <f t="shared" ref="O380" si="1293">A380</f>
        <v>44684</v>
      </c>
    </row>
    <row r="381" spans="1:15" x14ac:dyDescent="0.3">
      <c r="A381" s="129">
        <v>44685</v>
      </c>
      <c r="B381" s="132">
        <v>567</v>
      </c>
      <c r="C381" s="114">
        <f t="shared" ref="C381" si="1294">D381-D380</f>
        <v>96167</v>
      </c>
      <c r="D381" s="141">
        <v>25130137</v>
      </c>
      <c r="E381" s="111" t="s">
        <v>62</v>
      </c>
      <c r="F381" s="116">
        <v>1993500</v>
      </c>
      <c r="G381" s="100">
        <f t="shared" ref="G381" si="1295">F381-F380</f>
        <v>-63200</v>
      </c>
      <c r="H381" s="194">
        <f t="shared" si="1187"/>
        <v>2.3647686832740215E-2</v>
      </c>
      <c r="I381" s="103">
        <f t="shared" ref="I381" si="1296">H381*41%</f>
        <v>9.6955516014234876E-3</v>
      </c>
      <c r="J381" s="104">
        <f t="shared" ref="J381" si="1297">I381/3*2</f>
        <v>6.4637010676156584E-3</v>
      </c>
      <c r="K381" s="106">
        <f t="shared" si="982"/>
        <v>618.00474495848152</v>
      </c>
      <c r="L381" s="139">
        <f t="shared" ref="L381" si="1298">D381-D374</f>
        <v>520978</v>
      </c>
      <c r="N381" s="136">
        <f t="shared" si="1147"/>
        <v>0</v>
      </c>
      <c r="O381" s="129">
        <f t="shared" ref="O381" si="1299">A381</f>
        <v>44685</v>
      </c>
    </row>
    <row r="382" spans="1:15" x14ac:dyDescent="0.3">
      <c r="A382" s="129">
        <v>44686</v>
      </c>
      <c r="B382" s="132">
        <v>553</v>
      </c>
      <c r="C382" s="114">
        <f t="shared" ref="C382" si="1300">D382-D381</f>
        <v>85073</v>
      </c>
      <c r="D382" s="141">
        <v>25215210</v>
      </c>
      <c r="E382" s="111" t="s">
        <v>62</v>
      </c>
      <c r="F382" s="116">
        <v>1943400</v>
      </c>
      <c r="G382" s="100">
        <f t="shared" ref="G382" si="1301">F382-F381</f>
        <v>-50100</v>
      </c>
      <c r="H382" s="194">
        <f t="shared" si="1187"/>
        <v>2.3053380782918149E-2</v>
      </c>
      <c r="I382" s="103">
        <f t="shared" ref="I382" si="1302">H382*41%</f>
        <v>9.4518861209964399E-3</v>
      </c>
      <c r="J382" s="104">
        <f t="shared" ref="J382" si="1303">I382/3*2</f>
        <v>6.3012574139976263E-3</v>
      </c>
      <c r="K382" s="106">
        <f t="shared" si="982"/>
        <v>598.38790035587181</v>
      </c>
      <c r="L382" s="139">
        <f t="shared" ref="L382" si="1304">D382-D375</f>
        <v>504441</v>
      </c>
      <c r="N382" s="136">
        <f t="shared" si="1147"/>
        <v>0</v>
      </c>
      <c r="O382" s="129">
        <f t="shared" ref="O382" si="1305">A382</f>
        <v>44686</v>
      </c>
    </row>
    <row r="383" spans="1:15" x14ac:dyDescent="0.3">
      <c r="A383" s="129">
        <v>44687</v>
      </c>
      <c r="B383" s="132">
        <v>544</v>
      </c>
      <c r="C383" s="114">
        <f t="shared" ref="C383" si="1306">D383-D382</f>
        <v>72252</v>
      </c>
      <c r="D383" s="141">
        <v>25287462</v>
      </c>
      <c r="E383" s="111" t="s">
        <v>62</v>
      </c>
      <c r="F383" s="116">
        <f>F384+32400</f>
        <v>1945000</v>
      </c>
      <c r="G383" s="100">
        <f t="shared" ref="G383" si="1307">F383-F382</f>
        <v>1600</v>
      </c>
      <c r="H383" s="194">
        <f t="shared" si="1187"/>
        <v>2.3072360616844603E-2</v>
      </c>
      <c r="I383" s="103">
        <f t="shared" ref="I383" si="1308">H383*41%</f>
        <v>9.459667852906287E-3</v>
      </c>
      <c r="J383" s="104">
        <f t="shared" ref="J383" si="1309">I383/3*2</f>
        <v>6.3064452352708583E-3</v>
      </c>
      <c r="K383" s="106">
        <f t="shared" si="982"/>
        <v>580.53973902728353</v>
      </c>
      <c r="L383" s="139">
        <f t="shared" ref="L383" si="1310">D383-D376</f>
        <v>489395</v>
      </c>
      <c r="N383" s="136">
        <f t="shared" si="1147"/>
        <v>0</v>
      </c>
      <c r="O383" s="129">
        <f t="shared" ref="O383" si="1311">A383</f>
        <v>44687</v>
      </c>
    </row>
    <row r="384" spans="1:15" x14ac:dyDescent="0.3">
      <c r="A384" s="129">
        <v>44688</v>
      </c>
      <c r="B384" s="132">
        <v>514</v>
      </c>
      <c r="C384" s="110">
        <f t="shared" ref="C384" si="1312">D384-D383</f>
        <v>8488</v>
      </c>
      <c r="D384" s="141">
        <v>25295950</v>
      </c>
      <c r="E384" s="111" t="s">
        <v>62</v>
      </c>
      <c r="F384" s="116">
        <v>1912600</v>
      </c>
      <c r="G384" s="100">
        <f t="shared" ref="G384" si="1313">F384-F383</f>
        <v>-32400</v>
      </c>
      <c r="H384" s="194">
        <f t="shared" si="1187"/>
        <v>2.2688018979833927E-2</v>
      </c>
      <c r="I384" s="103">
        <f t="shared" ref="I384" si="1314">H384*41%</f>
        <v>9.3020877817319089E-3</v>
      </c>
      <c r="J384" s="104">
        <f t="shared" ref="J384" si="1315">I384/3*2</f>
        <v>6.2013918544879393E-3</v>
      </c>
      <c r="K384" s="106">
        <f t="shared" si="982"/>
        <v>576.70818505338082</v>
      </c>
      <c r="L384" s="139">
        <f t="shared" ref="L384" si="1316">D384-D377</f>
        <v>486165</v>
      </c>
      <c r="N384" s="136">
        <f t="shared" si="1147"/>
        <v>0</v>
      </c>
      <c r="O384" s="129">
        <f t="shared" ref="O384" si="1317">A384</f>
        <v>44688</v>
      </c>
    </row>
    <row r="385" spans="1:15" x14ac:dyDescent="0.3">
      <c r="A385" s="129">
        <v>44689</v>
      </c>
      <c r="B385" s="132">
        <v>499</v>
      </c>
      <c r="C385" s="110">
        <f t="shared" ref="C385" si="1318">D385-D384</f>
        <v>3350</v>
      </c>
      <c r="D385" s="141">
        <v>25299300</v>
      </c>
      <c r="E385" s="111" t="s">
        <v>62</v>
      </c>
      <c r="F385" s="116">
        <v>1789500</v>
      </c>
      <c r="G385" s="100">
        <f t="shared" ref="G385" si="1319">F385-F384</f>
        <v>-123100</v>
      </c>
      <c r="H385" s="194">
        <f t="shared" si="1187"/>
        <v>2.1227758007117438E-2</v>
      </c>
      <c r="I385" s="103">
        <f t="shared" ref="I385" si="1320">H385*41%</f>
        <v>8.7033807829181489E-3</v>
      </c>
      <c r="J385" s="104">
        <f t="shared" ref="J385" si="1321">I385/3*2</f>
        <v>5.8022538552787656E-3</v>
      </c>
      <c r="K385" s="106">
        <f t="shared" si="982"/>
        <v>575.89916963226574</v>
      </c>
      <c r="L385" s="139">
        <f t="shared" ref="L385" si="1322">D385-D378</f>
        <v>485483</v>
      </c>
      <c r="N385" s="136">
        <f t="shared" si="1147"/>
        <v>0</v>
      </c>
      <c r="O385" s="129">
        <f t="shared" ref="O385" si="1323">A385</f>
        <v>44689</v>
      </c>
    </row>
    <row r="386" spans="1:15" x14ac:dyDescent="0.3">
      <c r="A386" s="129">
        <v>44690</v>
      </c>
      <c r="B386" s="132">
        <v>523</v>
      </c>
      <c r="C386" s="114">
        <f t="shared" ref="C386" si="1324">D386-D385</f>
        <v>107568</v>
      </c>
      <c r="D386" s="141">
        <v>25406868</v>
      </c>
      <c r="E386" s="111" t="s">
        <v>62</v>
      </c>
      <c r="F386" s="116">
        <v>1733200</v>
      </c>
      <c r="G386" s="100">
        <f t="shared" ref="G386" si="1325">F386-F385</f>
        <v>-56300</v>
      </c>
      <c r="H386" s="194">
        <f t="shared" si="1187"/>
        <v>2.0559905100830368E-2</v>
      </c>
      <c r="I386" s="103">
        <f t="shared" ref="I386" si="1326">H386*41%</f>
        <v>8.4295610913404512E-3</v>
      </c>
      <c r="J386" s="104">
        <f t="shared" ref="J386" si="1327">I386/3*2</f>
        <v>5.6197073942269677E-3</v>
      </c>
      <c r="K386" s="106">
        <f t="shared" si="982"/>
        <v>568.83629893238435</v>
      </c>
      <c r="L386" s="139">
        <f t="shared" ref="L386" si="1328">D386-D379</f>
        <v>479529</v>
      </c>
      <c r="N386" s="136">
        <f t="shared" si="1147"/>
        <v>0</v>
      </c>
      <c r="O386" s="129">
        <f t="shared" ref="O386" si="1329">A386</f>
        <v>44690</v>
      </c>
    </row>
    <row r="387" spans="1:15" x14ac:dyDescent="0.3">
      <c r="A387" s="129">
        <v>44691</v>
      </c>
      <c r="B387" s="132">
        <v>507</v>
      </c>
      <c r="C387" s="114">
        <f t="shared" ref="C387" si="1330">D387-D386</f>
        <v>97010</v>
      </c>
      <c r="D387" s="141">
        <v>25503878</v>
      </c>
      <c r="E387" s="111" t="s">
        <v>62</v>
      </c>
      <c r="F387" s="116">
        <v>1690200</v>
      </c>
      <c r="G387" s="100">
        <f t="shared" ref="G387" si="1331">F387-F386</f>
        <v>-43000</v>
      </c>
      <c r="H387" s="194">
        <f t="shared" si="1187"/>
        <v>2.0049822064056939E-2</v>
      </c>
      <c r="I387" s="103">
        <f t="shared" ref="I387" si="1332">H387*41%</f>
        <v>8.2204270462633445E-3</v>
      </c>
      <c r="J387" s="104">
        <f t="shared" ref="J387" si="1333">I387/3*2</f>
        <v>5.4802846975088963E-3</v>
      </c>
      <c r="K387" s="106">
        <f t="shared" si="982"/>
        <v>557.42348754448403</v>
      </c>
      <c r="L387" s="139">
        <f t="shared" ref="L387" si="1334">D387-D380</f>
        <v>469908</v>
      </c>
      <c r="N387" s="136">
        <f t="shared" si="1147"/>
        <v>0</v>
      </c>
      <c r="O387" s="129">
        <f t="shared" ref="O387" si="1335">A387</f>
        <v>44691</v>
      </c>
    </row>
    <row r="388" spans="1:15" x14ac:dyDescent="0.3">
      <c r="A388" s="129">
        <v>44692</v>
      </c>
      <c r="B388" s="132">
        <v>502</v>
      </c>
      <c r="C388" s="114">
        <f t="shared" ref="C388" si="1336">D388-D387</f>
        <v>88961</v>
      </c>
      <c r="D388" s="141">
        <v>25592839</v>
      </c>
      <c r="E388" s="111" t="s">
        <v>62</v>
      </c>
      <c r="F388" s="116">
        <v>1651100</v>
      </c>
      <c r="G388" s="100">
        <f t="shared" ref="G388" si="1337">F388-F387</f>
        <v>-39100</v>
      </c>
      <c r="H388" s="194">
        <f t="shared" si="1187"/>
        <v>1.958600237247924E-2</v>
      </c>
      <c r="I388" s="103">
        <f t="shared" ref="I388" si="1338">H388*41%</f>
        <v>8.0302609727164881E-3</v>
      </c>
      <c r="J388" s="104">
        <f t="shared" ref="J388" si="1339">I388/3*2</f>
        <v>5.3535073151443251E-3</v>
      </c>
      <c r="K388" s="106">
        <f t="shared" si="982"/>
        <v>548.87544483985766</v>
      </c>
      <c r="L388" s="139">
        <f t="shared" ref="L388" si="1340">D388-D381</f>
        <v>462702</v>
      </c>
      <c r="N388" s="136">
        <f t="shared" si="1147"/>
        <v>0</v>
      </c>
      <c r="O388" s="129">
        <f t="shared" ref="O388" si="1341">A388</f>
        <v>44692</v>
      </c>
    </row>
    <row r="389" spans="1:15" x14ac:dyDescent="0.3">
      <c r="A389" s="129">
        <v>44693</v>
      </c>
      <c r="B389" s="132">
        <v>486</v>
      </c>
      <c r="C389" s="114">
        <f t="shared" ref="C389" si="1342">D389-D388</f>
        <v>68999</v>
      </c>
      <c r="D389" s="141">
        <v>25661838</v>
      </c>
      <c r="E389" s="111" t="s">
        <v>62</v>
      </c>
      <c r="F389" s="116">
        <v>1648800</v>
      </c>
      <c r="G389" s="100">
        <f t="shared" ref="G389" si="1343">F389-F388</f>
        <v>-2300</v>
      </c>
      <c r="H389" s="194">
        <f t="shared" si="1187"/>
        <v>1.9558718861209964E-2</v>
      </c>
      <c r="I389" s="103">
        <f t="shared" ref="I389" si="1344">H389*41%</f>
        <v>8.0190747330960849E-3</v>
      </c>
      <c r="J389" s="104">
        <f t="shared" ref="J389" si="1345">I389/3*2</f>
        <v>5.3460498220640569E-3</v>
      </c>
      <c r="K389" s="106">
        <f t="shared" si="982"/>
        <v>529.80782918149464</v>
      </c>
      <c r="L389" s="139">
        <f t="shared" ref="L389" si="1346">D389-D382</f>
        <v>446628</v>
      </c>
      <c r="N389" s="136">
        <f t="shared" si="1147"/>
        <v>0</v>
      </c>
      <c r="O389" s="129">
        <f t="shared" ref="O389" si="1347">A389</f>
        <v>44693</v>
      </c>
    </row>
    <row r="390" spans="1:15" x14ac:dyDescent="0.3">
      <c r="A390" s="129">
        <v>44694</v>
      </c>
      <c r="B390" s="132">
        <v>477</v>
      </c>
      <c r="C390" s="114">
        <f t="shared" ref="C390" si="1348">D390-D389</f>
        <v>61859</v>
      </c>
      <c r="D390" s="141">
        <v>25723697</v>
      </c>
      <c r="E390" s="111" t="s">
        <v>62</v>
      </c>
      <c r="F390" s="116">
        <v>1660800</v>
      </c>
      <c r="G390" s="100">
        <f t="shared" ref="G390" si="1349">F390-F389</f>
        <v>12000</v>
      </c>
      <c r="H390" s="194">
        <f t="shared" si="1187"/>
        <v>1.9701067615658364E-2</v>
      </c>
      <c r="I390" s="103">
        <f t="shared" ref="I390" si="1350">H390*41%</f>
        <v>8.0774377224199292E-3</v>
      </c>
      <c r="J390" s="104">
        <f t="shared" ref="J390" si="1351">I390/3*2</f>
        <v>5.3849584816132862E-3</v>
      </c>
      <c r="K390" s="106">
        <f t="shared" si="982"/>
        <v>517.47924080664302</v>
      </c>
      <c r="L390" s="139">
        <f t="shared" ref="L390" si="1352">D390-D383</f>
        <v>436235</v>
      </c>
      <c r="N390" s="136">
        <f t="shared" si="1147"/>
        <v>0</v>
      </c>
      <c r="O390" s="129">
        <f t="shared" ref="O390" si="1353">A390</f>
        <v>44694</v>
      </c>
    </row>
    <row r="391" spans="1:15" x14ac:dyDescent="0.3">
      <c r="A391" s="129">
        <v>44695</v>
      </c>
      <c r="B391" s="132">
        <v>452</v>
      </c>
      <c r="C391" s="110">
        <f t="shared" ref="C391" si="1354">D391-D390</f>
        <v>6151</v>
      </c>
      <c r="D391" s="141">
        <v>25729848</v>
      </c>
      <c r="E391" s="111" t="s">
        <v>62</v>
      </c>
      <c r="F391" s="116">
        <v>1635700</v>
      </c>
      <c r="G391" s="100">
        <f t="shared" ref="G391" si="1355">F391-F390</f>
        <v>-25100</v>
      </c>
      <c r="H391" s="194">
        <f t="shared" si="1187"/>
        <v>1.9403321470937131E-2</v>
      </c>
      <c r="I391" s="103">
        <f t="shared" ref="I391" si="1356">H391*41%</f>
        <v>7.9553618030842235E-3</v>
      </c>
      <c r="J391" s="104">
        <f t="shared" ref="J391" si="1357">I391/3*2</f>
        <v>5.303574535389482E-3</v>
      </c>
      <c r="K391" s="106">
        <f t="shared" ref="K391:K454" si="1358">(D391-D384)/$H$3*100000</f>
        <v>514.70699881376038</v>
      </c>
      <c r="L391" s="139">
        <f t="shared" ref="L391" si="1359">D391-D384</f>
        <v>433898</v>
      </c>
      <c r="N391" s="136">
        <f t="shared" si="1147"/>
        <v>0</v>
      </c>
      <c r="O391" s="129">
        <f t="shared" ref="O391" si="1360">A391</f>
        <v>44695</v>
      </c>
    </row>
    <row r="392" spans="1:15" x14ac:dyDescent="0.3">
      <c r="A392" s="129">
        <v>44696</v>
      </c>
      <c r="B392" s="132">
        <v>439</v>
      </c>
      <c r="C392" s="110">
        <f t="shared" ref="C392" si="1361">D392-D391</f>
        <v>2305</v>
      </c>
      <c r="D392" s="141">
        <v>25732153</v>
      </c>
      <c r="E392" s="111" t="s">
        <v>62</v>
      </c>
      <c r="F392" s="116">
        <v>1580700</v>
      </c>
      <c r="G392" s="100">
        <f t="shared" ref="G392" si="1362">F392-F391</f>
        <v>-55000</v>
      </c>
      <c r="H392" s="194">
        <f t="shared" si="1187"/>
        <v>1.8750889679715301E-2</v>
      </c>
      <c r="I392" s="103">
        <f t="shared" ref="I392" si="1363">H392*41%</f>
        <v>7.6878647686832733E-3</v>
      </c>
      <c r="J392" s="104">
        <f t="shared" ref="J392" si="1364">I392/3*2</f>
        <v>5.1252431791221822E-3</v>
      </c>
      <c r="K392" s="106">
        <f t="shared" si="1358"/>
        <v>513.46737841043887</v>
      </c>
      <c r="L392" s="139">
        <f t="shared" ref="L392" si="1365">D392-D385</f>
        <v>432853</v>
      </c>
      <c r="N392" s="136">
        <f t="shared" si="1147"/>
        <v>0</v>
      </c>
      <c r="O392" s="129">
        <f t="shared" ref="O392" si="1366">A392</f>
        <v>44696</v>
      </c>
    </row>
    <row r="393" spans="1:15" x14ac:dyDescent="0.3">
      <c r="A393" s="129">
        <v>44697</v>
      </c>
      <c r="B393" s="132">
        <v>438</v>
      </c>
      <c r="C393" s="114">
        <f t="shared" ref="C393" si="1367">D393-D392</f>
        <v>86252</v>
      </c>
      <c r="D393" s="141">
        <v>25818405</v>
      </c>
      <c r="E393" s="111" t="s">
        <v>62</v>
      </c>
      <c r="F393" s="116">
        <v>1524800</v>
      </c>
      <c r="G393" s="100">
        <f t="shared" ref="G393" si="1368">F393-F392</f>
        <v>-55900</v>
      </c>
      <c r="H393" s="194">
        <f t="shared" si="1187"/>
        <v>1.8087781731909846E-2</v>
      </c>
      <c r="I393" s="103">
        <f t="shared" ref="I393" si="1369">H393*41%</f>
        <v>7.4159905100830365E-3</v>
      </c>
      <c r="J393" s="104">
        <f t="shared" ref="J393" si="1370">I393/3*2</f>
        <v>4.943993673388691E-3</v>
      </c>
      <c r="K393" s="106">
        <f t="shared" si="1358"/>
        <v>488.1814946619217</v>
      </c>
      <c r="L393" s="139">
        <f t="shared" ref="L393" si="1371">D393-D386</f>
        <v>411537</v>
      </c>
      <c r="N393" s="136">
        <f t="shared" si="1147"/>
        <v>0</v>
      </c>
      <c r="O393" s="129">
        <f t="shared" ref="O393" si="1372">A393</f>
        <v>44697</v>
      </c>
    </row>
    <row r="394" spans="1:15" x14ac:dyDescent="0.3">
      <c r="A394" s="129">
        <v>44698</v>
      </c>
      <c r="B394" s="132">
        <v>407</v>
      </c>
      <c r="C394" s="114">
        <f t="shared" ref="C394" si="1373">D394-D393</f>
        <v>72051</v>
      </c>
      <c r="D394" s="141">
        <v>25890456</v>
      </c>
      <c r="E394" s="111" t="s">
        <v>62</v>
      </c>
      <c r="F394" s="116">
        <v>1453500</v>
      </c>
      <c r="G394" s="100">
        <f t="shared" ref="G394" si="1374">F394-F393</f>
        <v>-71300</v>
      </c>
      <c r="H394" s="194">
        <f t="shared" si="1187"/>
        <v>1.7241992882562278E-2</v>
      </c>
      <c r="I394" s="103">
        <f t="shared" ref="I394" si="1375">H394*41%</f>
        <v>7.0692170818505333E-3</v>
      </c>
      <c r="J394" s="104">
        <f t="shared" ref="J394" si="1376">I394/3*2</f>
        <v>4.7128113879003558E-3</v>
      </c>
      <c r="K394" s="106">
        <f t="shared" si="1358"/>
        <v>458.57413997627526</v>
      </c>
      <c r="L394" s="139">
        <f t="shared" ref="L394" si="1377">D394-D387</f>
        <v>386578</v>
      </c>
      <c r="N394" s="136">
        <f t="shared" si="1147"/>
        <v>0</v>
      </c>
      <c r="O394" s="129">
        <f t="shared" ref="O394" si="1378">A394</f>
        <v>44698</v>
      </c>
    </row>
    <row r="395" spans="1:15" x14ac:dyDescent="0.3">
      <c r="A395" s="129">
        <v>44699</v>
      </c>
      <c r="B395" s="132">
        <v>383</v>
      </c>
      <c r="C395" s="114">
        <f t="shared" ref="C395" si="1379">D395-D394</f>
        <v>58719</v>
      </c>
      <c r="D395" s="141">
        <v>25949175</v>
      </c>
      <c r="E395" s="111" t="s">
        <v>62</v>
      </c>
      <c r="F395" s="116">
        <v>1385600</v>
      </c>
      <c r="G395" s="100">
        <f t="shared" ref="G395" si="1380">F395-F394</f>
        <v>-67900</v>
      </c>
      <c r="H395" s="194">
        <f t="shared" si="1187"/>
        <v>1.6436536180308423E-2</v>
      </c>
      <c r="I395" s="103">
        <f t="shared" ref="I395" si="1381">H395*41%</f>
        <v>6.738979833926453E-3</v>
      </c>
      <c r="J395" s="104">
        <f t="shared" ref="J395" si="1382">I395/3*2</f>
        <v>4.4926532226176354E-3</v>
      </c>
      <c r="K395" s="106">
        <f t="shared" si="1358"/>
        <v>422.69988137603792</v>
      </c>
      <c r="L395" s="139">
        <f t="shared" ref="L395" si="1383">D395-D388</f>
        <v>356336</v>
      </c>
      <c r="N395" s="136">
        <f t="shared" si="1147"/>
        <v>0</v>
      </c>
      <c r="O395" s="129">
        <f t="shared" ref="O395" si="1384">A395</f>
        <v>44699</v>
      </c>
    </row>
    <row r="396" spans="1:15" x14ac:dyDescent="0.3">
      <c r="A396" s="129">
        <v>44700</v>
      </c>
      <c r="B396" s="132">
        <v>362</v>
      </c>
      <c r="C396" s="114">
        <f t="shared" ref="C396" si="1385">D396-D395</f>
        <v>48910</v>
      </c>
      <c r="D396" s="141">
        <v>25998085</v>
      </c>
      <c r="E396" s="111" t="s">
        <v>62</v>
      </c>
      <c r="F396" s="116">
        <v>1333600</v>
      </c>
      <c r="G396" s="100">
        <f t="shared" ref="G396" si="1386">F396-F395</f>
        <v>-52000</v>
      </c>
      <c r="H396" s="194">
        <f t="shared" si="1187"/>
        <v>1.5819691577698695E-2</v>
      </c>
      <c r="I396" s="103">
        <f t="shared" ref="I396" si="1387">H396*41%</f>
        <v>6.4860735468564648E-3</v>
      </c>
      <c r="J396" s="104">
        <f t="shared" ref="J396" si="1388">I396/3*2</f>
        <v>4.3240490312376435E-3</v>
      </c>
      <c r="K396" s="106">
        <f t="shared" si="1358"/>
        <v>398.86951364175565</v>
      </c>
      <c r="L396" s="139">
        <f t="shared" ref="L396" si="1389">D396-D389</f>
        <v>336247</v>
      </c>
      <c r="N396" s="136">
        <f t="shared" si="1147"/>
        <v>0</v>
      </c>
      <c r="O396" s="129">
        <f t="shared" ref="O396" si="1390">A396</f>
        <v>44700</v>
      </c>
    </row>
    <row r="397" spans="1:15" x14ac:dyDescent="0.3">
      <c r="A397" s="129">
        <v>44701</v>
      </c>
      <c r="B397" s="132">
        <v>324</v>
      </c>
      <c r="C397" s="114">
        <f t="shared" ref="C397" si="1391">D397-D396</f>
        <v>42375</v>
      </c>
      <c r="D397" s="141">
        <v>26040460</v>
      </c>
      <c r="E397" s="111" t="s">
        <v>62</v>
      </c>
      <c r="F397" s="116">
        <v>1326500</v>
      </c>
      <c r="G397" s="100">
        <f t="shared" ref="G397" si="1392">F397-F396</f>
        <v>-7100</v>
      </c>
      <c r="H397" s="194">
        <f t="shared" si="1187"/>
        <v>1.5735468564650058E-2</v>
      </c>
      <c r="I397" s="103">
        <f t="shared" ref="I397" si="1393">H397*41%</f>
        <v>6.4515421115065238E-3</v>
      </c>
      <c r="J397" s="104">
        <f t="shared" ref="J397" si="1394">I397/3*2</f>
        <v>4.3010280743376829E-3</v>
      </c>
      <c r="K397" s="106">
        <f t="shared" si="1358"/>
        <v>375.75682087781735</v>
      </c>
      <c r="L397" s="139">
        <f t="shared" ref="L397" si="1395">D397-D390</f>
        <v>316763</v>
      </c>
      <c r="N397" s="136">
        <f t="shared" si="1147"/>
        <v>0</v>
      </c>
      <c r="O397" s="129">
        <f t="shared" ref="O397" si="1396">A397</f>
        <v>44701</v>
      </c>
    </row>
    <row r="398" spans="1:15" x14ac:dyDescent="0.3">
      <c r="A398" s="129">
        <v>44702</v>
      </c>
      <c r="B398" s="132">
        <v>322</v>
      </c>
      <c r="C398" s="110">
        <f t="shared" ref="C398" si="1397">D398-D397</f>
        <v>3823</v>
      </c>
      <c r="D398" s="141">
        <v>26044283</v>
      </c>
      <c r="E398" s="111" t="s">
        <v>62</v>
      </c>
      <c r="F398" s="116">
        <v>1303400</v>
      </c>
      <c r="G398" s="100">
        <f t="shared" ref="G398" si="1398">F398-F397</f>
        <v>-23100</v>
      </c>
      <c r="H398" s="194">
        <f t="shared" si="1187"/>
        <v>1.5461447212336893E-2</v>
      </c>
      <c r="I398" s="103">
        <f t="shared" ref="I398" si="1399">H398*41%</f>
        <v>6.3391933570581252E-3</v>
      </c>
      <c r="J398" s="104">
        <f t="shared" ref="J398" si="1400">I398/3*2</f>
        <v>4.2261289047054165E-3</v>
      </c>
      <c r="K398" s="106">
        <f t="shared" si="1358"/>
        <v>372.99525504151836</v>
      </c>
      <c r="L398" s="139">
        <f t="shared" ref="L398" si="1401">D398-D391</f>
        <v>314435</v>
      </c>
      <c r="N398" s="136">
        <f t="shared" si="1147"/>
        <v>0</v>
      </c>
      <c r="O398" s="129">
        <f t="shared" ref="O398" si="1402">A398</f>
        <v>44702</v>
      </c>
    </row>
    <row r="399" spans="1:15" x14ac:dyDescent="0.3">
      <c r="A399" s="129">
        <v>44703</v>
      </c>
      <c r="B399" s="132">
        <v>312</v>
      </c>
      <c r="C399" s="110">
        <f t="shared" ref="C399" si="1403">D399-D398</f>
        <v>1245</v>
      </c>
      <c r="D399" s="141">
        <v>26045528</v>
      </c>
      <c r="E399" s="111" t="s">
        <v>62</v>
      </c>
      <c r="F399" s="116">
        <v>1198600</v>
      </c>
      <c r="G399" s="100">
        <f t="shared" ref="G399" si="1404">F399-F398</f>
        <v>-104800</v>
      </c>
      <c r="H399" s="194">
        <f t="shared" si="1187"/>
        <v>1.4218268090154211E-2</v>
      </c>
      <c r="I399" s="103">
        <f t="shared" ref="I399" si="1405">H399*41%</f>
        <v>5.829489916963226E-3</v>
      </c>
      <c r="J399" s="104">
        <f t="shared" ref="J399" si="1406">I399/3*2</f>
        <v>3.8863266113088172E-3</v>
      </c>
      <c r="K399" s="106">
        <f t="shared" si="1358"/>
        <v>371.73784104389085</v>
      </c>
      <c r="L399" s="139">
        <f t="shared" ref="L399" si="1407">D399-D392</f>
        <v>313375</v>
      </c>
      <c r="N399" s="136">
        <f t="shared" si="1147"/>
        <v>0</v>
      </c>
      <c r="O399" s="129">
        <f t="shared" ref="O399" si="1408">A399</f>
        <v>44703</v>
      </c>
    </row>
    <row r="400" spans="1:15" x14ac:dyDescent="0.3">
      <c r="A400" s="129">
        <v>44704</v>
      </c>
      <c r="B400" s="132">
        <v>307</v>
      </c>
      <c r="C400" s="114">
        <f t="shared" ref="C400" si="1409">D400-D399</f>
        <v>64437</v>
      </c>
      <c r="D400" s="141">
        <v>26109965</v>
      </c>
      <c r="E400" s="111" t="s">
        <v>62</v>
      </c>
      <c r="F400" s="116">
        <v>1139200</v>
      </c>
      <c r="G400" s="100">
        <f t="shared" ref="G400" si="1410">F400-F399</f>
        <v>-59400</v>
      </c>
      <c r="H400" s="194">
        <f t="shared" si="1187"/>
        <v>1.3513641755634638E-2</v>
      </c>
      <c r="I400" s="103">
        <f t="shared" ref="I400" si="1411">H400*41%</f>
        <v>5.5405931198102016E-3</v>
      </c>
      <c r="J400" s="104">
        <f t="shared" ref="J400" si="1412">I400/3*2</f>
        <v>3.6937287465401343E-3</v>
      </c>
      <c r="K400" s="106">
        <f t="shared" si="1358"/>
        <v>345.86002372479243</v>
      </c>
      <c r="L400" s="139">
        <f t="shared" ref="L400" si="1413">D400-D393</f>
        <v>291560</v>
      </c>
      <c r="N400" s="136">
        <f t="shared" si="1147"/>
        <v>0</v>
      </c>
      <c r="O400" s="129">
        <f t="shared" ref="O400" si="1414">A400</f>
        <v>44704</v>
      </c>
    </row>
    <row r="401" spans="1:15" x14ac:dyDescent="0.3">
      <c r="A401" s="129">
        <v>44705</v>
      </c>
      <c r="B401" s="132">
        <v>282</v>
      </c>
      <c r="C401" s="114">
        <f t="shared" ref="C401" si="1415">D401-D400</f>
        <v>49141</v>
      </c>
      <c r="D401" s="141">
        <v>26159106</v>
      </c>
      <c r="E401" s="111" t="s">
        <v>62</v>
      </c>
      <c r="F401" s="116">
        <v>1088300</v>
      </c>
      <c r="G401" s="100">
        <f t="shared" ref="G401" si="1416">F401-F400</f>
        <v>-50900</v>
      </c>
      <c r="H401" s="194">
        <f t="shared" si="1187"/>
        <v>1.2909845788849348E-2</v>
      </c>
      <c r="I401" s="103">
        <f t="shared" ref="I401" si="1417">H401*41%</f>
        <v>5.2930367734282321E-3</v>
      </c>
      <c r="J401" s="104">
        <f t="shared" ref="J401" si="1418">I401/3*2</f>
        <v>3.528691182285488E-3</v>
      </c>
      <c r="K401" s="106">
        <f t="shared" si="1358"/>
        <v>318.6832740213523</v>
      </c>
      <c r="L401" s="139">
        <f t="shared" ref="L401" si="1419">D401-D394</f>
        <v>268650</v>
      </c>
      <c r="N401" s="136">
        <f t="shared" si="1147"/>
        <v>0</v>
      </c>
      <c r="O401" s="129">
        <f t="shared" ref="O401" si="1420">A401</f>
        <v>44705</v>
      </c>
    </row>
    <row r="402" spans="1:15" x14ac:dyDescent="0.3">
      <c r="A402" s="129">
        <v>44706</v>
      </c>
      <c r="B402" s="132">
        <v>263</v>
      </c>
      <c r="C402" s="114">
        <f t="shared" ref="C402" si="1421">D402-D401</f>
        <v>39705</v>
      </c>
      <c r="D402" s="141">
        <v>26198811</v>
      </c>
      <c r="E402" s="111" t="s">
        <v>62</v>
      </c>
      <c r="F402" s="116">
        <v>1043300</v>
      </c>
      <c r="G402" s="100">
        <f t="shared" ref="G402" si="1422">F402-F401</f>
        <v>-45000</v>
      </c>
      <c r="H402" s="194">
        <f t="shared" si="1187"/>
        <v>1.2376037959667853E-2</v>
      </c>
      <c r="I402" s="103">
        <f t="shared" ref="I402" si="1423">H402*41%</f>
        <v>5.0741755634638192E-3</v>
      </c>
      <c r="J402" s="104">
        <f t="shared" ref="J402" si="1424">I402/3*2</f>
        <v>3.3827837089758796E-3</v>
      </c>
      <c r="K402" s="106">
        <f t="shared" si="1358"/>
        <v>296.12811387900354</v>
      </c>
      <c r="L402" s="139">
        <f t="shared" ref="L402" si="1425">D402-D395</f>
        <v>249636</v>
      </c>
      <c r="N402" s="136">
        <f t="shared" si="1147"/>
        <v>0</v>
      </c>
      <c r="O402" s="129">
        <f t="shared" ref="O402" si="1426">A402</f>
        <v>44706</v>
      </c>
    </row>
    <row r="403" spans="1:15" x14ac:dyDescent="0.3">
      <c r="A403" s="129">
        <v>44707</v>
      </c>
      <c r="B403" s="132">
        <v>211</v>
      </c>
      <c r="C403" s="110">
        <f t="shared" ref="C403" si="1427">D403-D402</f>
        <v>1852</v>
      </c>
      <c r="D403" s="141">
        <v>26200663</v>
      </c>
      <c r="E403" s="111" t="s">
        <v>62</v>
      </c>
      <c r="F403" s="116">
        <v>975500</v>
      </c>
      <c r="G403" s="100">
        <f t="shared" ref="G403" si="1428">F403-F402</f>
        <v>-67800</v>
      </c>
      <c r="H403" s="194">
        <f t="shared" si="1187"/>
        <v>1.1571767497034402E-2</v>
      </c>
      <c r="I403" s="103">
        <f t="shared" ref="I403" si="1429">H403*41%</f>
        <v>4.7444246737841046E-3</v>
      </c>
      <c r="J403" s="104">
        <f t="shared" ref="J403" si="1430">I403/3*2</f>
        <v>3.1629497825227362E-3</v>
      </c>
      <c r="K403" s="106">
        <f t="shared" si="1358"/>
        <v>240.30604982206404</v>
      </c>
      <c r="L403" s="139">
        <f t="shared" ref="L403" si="1431">D403-D396</f>
        <v>202578</v>
      </c>
      <c r="N403" s="136">
        <f t="shared" si="1147"/>
        <v>0</v>
      </c>
      <c r="O403" s="129">
        <f t="shared" ref="O403" si="1432">A403</f>
        <v>44707</v>
      </c>
    </row>
    <row r="404" spans="1:15" x14ac:dyDescent="0.3">
      <c r="A404" s="129">
        <v>44708</v>
      </c>
      <c r="B404" s="132">
        <v>209</v>
      </c>
      <c r="C404" s="110">
        <f t="shared" ref="C404" si="1433">D404-D403</f>
        <v>39976</v>
      </c>
      <c r="D404" s="141">
        <v>26240639</v>
      </c>
      <c r="E404" s="111" t="s">
        <v>62</v>
      </c>
      <c r="F404" s="116">
        <v>982300</v>
      </c>
      <c r="G404" s="100">
        <f t="shared" ref="G404" si="1434">F404-F403</f>
        <v>6800</v>
      </c>
      <c r="H404" s="194">
        <f t="shared" si="1187"/>
        <v>1.1652431791221827E-2</v>
      </c>
      <c r="I404" s="103">
        <f t="shared" ref="I404" si="1435">H404*41%</f>
        <v>4.7774970344009486E-3</v>
      </c>
      <c r="J404" s="104">
        <f t="shared" ref="J404" si="1436">I404/3*2</f>
        <v>3.1849980229339656E-3</v>
      </c>
      <c r="K404" s="106">
        <f t="shared" si="1358"/>
        <v>237.4602609727165</v>
      </c>
      <c r="L404" s="139">
        <f t="shared" ref="L404" si="1437">D404-D397</f>
        <v>200179</v>
      </c>
      <c r="N404" s="136">
        <f t="shared" si="1147"/>
        <v>0</v>
      </c>
      <c r="O404" s="129">
        <f t="shared" ref="O404" si="1438">A404</f>
        <v>44708</v>
      </c>
    </row>
    <row r="405" spans="1:15" x14ac:dyDescent="0.3">
      <c r="A405" s="129">
        <v>44709</v>
      </c>
      <c r="B405" s="132">
        <v>196</v>
      </c>
      <c r="C405" s="110">
        <f t="shared" ref="C405" si="1439">D405-D404</f>
        <v>2713</v>
      </c>
      <c r="D405" s="141">
        <v>26243352</v>
      </c>
      <c r="E405" s="111" t="s">
        <v>62</v>
      </c>
      <c r="F405" s="116">
        <v>966700</v>
      </c>
      <c r="G405" s="100">
        <f t="shared" ref="G405" si="1440">F405-F404</f>
        <v>-15600</v>
      </c>
      <c r="H405" s="194">
        <f t="shared" si="1187"/>
        <v>1.1467378410438909E-2</v>
      </c>
      <c r="I405" s="103">
        <f t="shared" ref="I405" si="1441">H405*41%</f>
        <v>4.7016251482799526E-3</v>
      </c>
      <c r="J405" s="104">
        <f t="shared" ref="J405" si="1442">I405/3*2</f>
        <v>3.1344167655199683E-3</v>
      </c>
      <c r="K405" s="106">
        <f t="shared" si="1358"/>
        <v>236.14353499406877</v>
      </c>
      <c r="L405" s="139">
        <f t="shared" ref="L405" si="1443">D405-D398</f>
        <v>199069</v>
      </c>
      <c r="N405" s="136">
        <f t="shared" si="1147"/>
        <v>0</v>
      </c>
      <c r="O405" s="129">
        <f t="shared" ref="O405" si="1444">A405</f>
        <v>44709</v>
      </c>
    </row>
    <row r="406" spans="1:15" x14ac:dyDescent="0.3">
      <c r="A406" s="129">
        <v>44710</v>
      </c>
      <c r="B406" s="132">
        <v>189</v>
      </c>
      <c r="C406" s="110">
        <f t="shared" ref="C406" si="1445">D406-D405</f>
        <v>755</v>
      </c>
      <c r="D406" s="141">
        <v>26244107</v>
      </c>
      <c r="E406" s="111" t="s">
        <v>62</v>
      </c>
      <c r="F406" s="116">
        <v>889000</v>
      </c>
      <c r="G406" s="100">
        <f t="shared" ref="G406" si="1446">F406-F405</f>
        <v>-77700</v>
      </c>
      <c r="H406" s="194">
        <f t="shared" si="1187"/>
        <v>1.0545670225385528E-2</v>
      </c>
      <c r="I406" s="103">
        <f t="shared" ref="I406" si="1447">H406*41%</f>
        <v>4.3237247924080664E-3</v>
      </c>
      <c r="J406" s="104">
        <f t="shared" ref="J406" si="1448">I406/3*2</f>
        <v>2.8824831949387109E-3</v>
      </c>
      <c r="K406" s="106">
        <f t="shared" si="1358"/>
        <v>235.56227758007117</v>
      </c>
      <c r="L406" s="139">
        <f t="shared" ref="L406" si="1449">D406-D399</f>
        <v>198579</v>
      </c>
      <c r="N406" s="136">
        <f t="shared" si="1147"/>
        <v>0</v>
      </c>
      <c r="O406" s="129">
        <f t="shared" ref="O406" si="1450">A406</f>
        <v>44710</v>
      </c>
    </row>
    <row r="407" spans="1:15" x14ac:dyDescent="0.3">
      <c r="A407" s="129">
        <v>44711</v>
      </c>
      <c r="B407" s="132">
        <v>202</v>
      </c>
      <c r="C407" s="114">
        <f t="shared" ref="C407" si="1451">D407-D406</f>
        <v>61889</v>
      </c>
      <c r="D407" s="141">
        <v>26305996</v>
      </c>
      <c r="E407" s="111" t="s">
        <v>62</v>
      </c>
      <c r="F407" s="116">
        <v>855400</v>
      </c>
      <c r="G407" s="100">
        <f t="shared" ref="G407" si="1452">F407-F406</f>
        <v>-33600</v>
      </c>
      <c r="H407" s="194">
        <f t="shared" si="1187"/>
        <v>1.0147093712930011E-2</v>
      </c>
      <c r="I407" s="103">
        <f t="shared" ref="I407" si="1453">H407*41%</f>
        <v>4.1603084223013048E-3</v>
      </c>
      <c r="J407" s="104">
        <f t="shared" ref="J407" si="1454">I407/3*2</f>
        <v>2.7735389482008697E-3</v>
      </c>
      <c r="K407" s="106">
        <f t="shared" si="1358"/>
        <v>232.53973902728353</v>
      </c>
      <c r="L407" s="139">
        <f t="shared" ref="L407" si="1455">D407-D400</f>
        <v>196031</v>
      </c>
      <c r="N407" s="136">
        <f t="shared" si="1147"/>
        <v>0</v>
      </c>
      <c r="O407" s="129">
        <f t="shared" ref="O407" si="1456">A407</f>
        <v>44711</v>
      </c>
    </row>
    <row r="408" spans="1:15" x14ac:dyDescent="0.3">
      <c r="A408" s="129">
        <v>44712</v>
      </c>
      <c r="B408" s="132">
        <v>207</v>
      </c>
      <c r="C408" s="114">
        <f t="shared" ref="C408" si="1457">D408-D407</f>
        <v>54957</v>
      </c>
      <c r="D408" s="141">
        <v>26360953</v>
      </c>
      <c r="E408" s="111" t="s">
        <v>62</v>
      </c>
      <c r="F408" s="116">
        <v>830700</v>
      </c>
      <c r="G408" s="100">
        <f t="shared" ref="G408" si="1458">F408-F407</f>
        <v>-24700</v>
      </c>
      <c r="H408" s="194">
        <f t="shared" si="1187"/>
        <v>9.854092526690391E-3</v>
      </c>
      <c r="I408" s="103">
        <f t="shared" ref="I408" si="1459">H408*41%</f>
        <v>4.0401779359430599E-3</v>
      </c>
      <c r="J408" s="104">
        <f t="shared" ref="J408" si="1460">I408/3*2</f>
        <v>2.6934519572953731E-3</v>
      </c>
      <c r="K408" s="106">
        <f t="shared" si="1358"/>
        <v>239.43890865954924</v>
      </c>
      <c r="L408" s="139">
        <f t="shared" ref="L408" si="1461">D408-D401</f>
        <v>201847</v>
      </c>
      <c r="N408" s="136">
        <f t="shared" si="1147"/>
        <v>0</v>
      </c>
      <c r="O408" s="129">
        <f t="shared" ref="O408" si="1462">A408</f>
        <v>44712</v>
      </c>
    </row>
    <row r="409" spans="1:15" x14ac:dyDescent="0.3">
      <c r="A409" s="129">
        <v>44713</v>
      </c>
      <c r="B409" s="132">
        <v>221</v>
      </c>
      <c r="C409" s="114">
        <f t="shared" ref="C409" si="1463">D409-D408</f>
        <v>48502</v>
      </c>
      <c r="D409" s="141">
        <v>26409455</v>
      </c>
      <c r="E409" s="111" t="s">
        <v>62</v>
      </c>
      <c r="F409" s="116">
        <v>811300</v>
      </c>
      <c r="G409" s="100">
        <f t="shared" ref="G409" si="1464">F409-F408</f>
        <v>-19400</v>
      </c>
      <c r="H409" s="194">
        <f t="shared" si="1187"/>
        <v>9.6239620403321471E-3</v>
      </c>
      <c r="I409" s="103">
        <f t="shared" ref="I409" si="1465">H409*41%</f>
        <v>3.9458244365361802E-3</v>
      </c>
      <c r="J409" s="104">
        <f t="shared" ref="J409" si="1466">I409/3*2</f>
        <v>2.6305496243574536E-3</v>
      </c>
      <c r="K409" s="106">
        <f t="shared" si="1358"/>
        <v>249.87425860023725</v>
      </c>
      <c r="L409" s="139">
        <f t="shared" ref="L409" si="1467">D409-D402</f>
        <v>210644</v>
      </c>
      <c r="N409" s="136">
        <f t="shared" si="1147"/>
        <v>0</v>
      </c>
      <c r="O409" s="129">
        <f t="shared" ref="O409" si="1468">A409</f>
        <v>44713</v>
      </c>
    </row>
    <row r="410" spans="1:15" x14ac:dyDescent="0.3">
      <c r="A410" s="129">
        <v>44714</v>
      </c>
      <c r="B410" s="132">
        <v>261</v>
      </c>
      <c r="C410" s="114">
        <f t="shared" ref="C410" si="1469">D410-D409</f>
        <v>42693</v>
      </c>
      <c r="D410" s="141">
        <v>26452148</v>
      </c>
      <c r="E410" s="111" t="s">
        <v>88</v>
      </c>
      <c r="F410" s="116">
        <v>797400</v>
      </c>
      <c r="G410" s="100">
        <f t="shared" ref="G410" si="1470">F410-F409</f>
        <v>-13900</v>
      </c>
      <c r="H410" s="194">
        <f t="shared" si="1187"/>
        <v>9.4590747330960852E-3</v>
      </c>
      <c r="I410" s="103">
        <f t="shared" ref="I410" si="1471">H410*41%</f>
        <v>3.8782206405693948E-3</v>
      </c>
      <c r="J410" s="104">
        <f t="shared" ref="J410" si="1472">I410/3*2</f>
        <v>2.5854804270462632E-3</v>
      </c>
      <c r="K410" s="106">
        <f t="shared" si="1358"/>
        <v>298.32147093712933</v>
      </c>
      <c r="L410" s="139">
        <f t="shared" ref="L410" si="1473">D410-D403</f>
        <v>251485</v>
      </c>
      <c r="N410" s="136">
        <f t="shared" si="1147"/>
        <v>0</v>
      </c>
      <c r="O410" s="129">
        <f t="shared" ref="O410" si="1474">A410</f>
        <v>44714</v>
      </c>
    </row>
    <row r="411" spans="1:15" x14ac:dyDescent="0.3">
      <c r="A411" s="129">
        <v>44715</v>
      </c>
      <c r="B411" s="132">
        <v>270</v>
      </c>
      <c r="C411" s="114">
        <f t="shared" ref="C411" si="1475">D411-D410</f>
        <v>41087</v>
      </c>
      <c r="D411" s="141">
        <v>26493235</v>
      </c>
      <c r="E411" s="111" t="s">
        <v>88</v>
      </c>
      <c r="F411" s="116">
        <v>813600</v>
      </c>
      <c r="G411" s="100">
        <f t="shared" ref="G411" si="1476">F411-F410</f>
        <v>16200</v>
      </c>
      <c r="H411" s="194">
        <f t="shared" si="1187"/>
        <v>9.6512455516014235E-3</v>
      </c>
      <c r="I411" s="103">
        <f t="shared" ref="I411" si="1477">H411*41%</f>
        <v>3.9570106761565834E-3</v>
      </c>
      <c r="J411" s="104">
        <f t="shared" ref="J411" si="1478">I411/3*2</f>
        <v>2.6380071174377222E-3</v>
      </c>
      <c r="K411" s="106">
        <f t="shared" si="1358"/>
        <v>299.63938315539741</v>
      </c>
      <c r="L411" s="139">
        <f t="shared" ref="L411" si="1479">D411-D404</f>
        <v>252596</v>
      </c>
      <c r="N411" s="136">
        <f t="shared" si="1147"/>
        <v>0</v>
      </c>
      <c r="O411" s="129">
        <f t="shared" ref="O411" si="1480">A411</f>
        <v>44715</v>
      </c>
    </row>
    <row r="412" spans="1:15" x14ac:dyDescent="0.3">
      <c r="A412" s="129">
        <v>44716</v>
      </c>
      <c r="B412" s="132">
        <v>258</v>
      </c>
      <c r="C412" s="110">
        <f t="shared" ref="C412" si="1481">D412-D411</f>
        <v>0</v>
      </c>
      <c r="D412" s="141">
        <v>26493235</v>
      </c>
      <c r="E412" s="111" t="s">
        <v>88</v>
      </c>
      <c r="F412" s="116">
        <v>799400</v>
      </c>
      <c r="G412" s="100">
        <f t="shared" ref="G412" si="1482">F412-F411</f>
        <v>-14200</v>
      </c>
      <c r="H412" s="194">
        <f t="shared" si="1187"/>
        <v>9.4827995255041524E-3</v>
      </c>
      <c r="I412" s="103">
        <f t="shared" ref="I412" si="1483">H412*41%</f>
        <v>3.8879478054567023E-3</v>
      </c>
      <c r="J412" s="104">
        <f t="shared" ref="J412" si="1484">I412/3*2</f>
        <v>2.5919652036378014E-3</v>
      </c>
      <c r="K412" s="106">
        <f t="shared" si="1358"/>
        <v>296.42111506524321</v>
      </c>
      <c r="L412" s="139">
        <f t="shared" ref="L412" si="1485">D412-D405</f>
        <v>249883</v>
      </c>
      <c r="N412" s="136">
        <f t="shared" si="1147"/>
        <v>0</v>
      </c>
      <c r="O412" s="129">
        <f t="shared" ref="O412" si="1486">A412</f>
        <v>44716</v>
      </c>
    </row>
    <row r="413" spans="1:15" x14ac:dyDescent="0.3">
      <c r="A413" s="129">
        <v>44717</v>
      </c>
      <c r="B413" s="132">
        <v>254</v>
      </c>
      <c r="C413" s="110">
        <f t="shared" ref="C413" si="1487">D413-D412</f>
        <v>3376</v>
      </c>
      <c r="D413" s="141">
        <v>26496611</v>
      </c>
      <c r="E413" s="111" t="s">
        <v>88</v>
      </c>
      <c r="F413" s="116">
        <v>733200</v>
      </c>
      <c r="G413" s="100">
        <f t="shared" ref="G413" si="1488">F413-F412</f>
        <v>-66200</v>
      </c>
      <c r="H413" s="194">
        <f t="shared" si="1187"/>
        <v>8.6975088967971535E-3</v>
      </c>
      <c r="I413" s="103">
        <f t="shared" ref="I413" si="1489">H413*41%</f>
        <v>3.5659786476868326E-3</v>
      </c>
      <c r="J413" s="104">
        <f t="shared" ref="J413" si="1490">I413/3*2</f>
        <v>2.3773190984578882E-3</v>
      </c>
      <c r="K413" s="106">
        <f t="shared" si="1358"/>
        <v>299.53024911032031</v>
      </c>
      <c r="L413" s="139">
        <f t="shared" ref="L413" si="1491">D413-D406</f>
        <v>252504</v>
      </c>
      <c r="N413" s="136">
        <f t="shared" si="1147"/>
        <v>0</v>
      </c>
      <c r="O413" s="129">
        <f t="shared" ref="O413" si="1492">A413</f>
        <v>44717</v>
      </c>
    </row>
    <row r="414" spans="1:15" x14ac:dyDescent="0.3">
      <c r="A414" s="129">
        <v>44718</v>
      </c>
      <c r="B414" s="132">
        <v>200</v>
      </c>
      <c r="C414" s="110">
        <f t="shared" ref="C414:C416" si="1493">D414-D413</f>
        <v>1750</v>
      </c>
      <c r="D414" s="141">
        <v>26498361</v>
      </c>
      <c r="E414" s="111" t="s">
        <v>88</v>
      </c>
      <c r="F414" s="116">
        <v>662100</v>
      </c>
      <c r="G414" s="100">
        <f t="shared" ref="G414" si="1494">F414-F413</f>
        <v>-71100</v>
      </c>
      <c r="H414" s="194">
        <f t="shared" si="1187"/>
        <v>7.854092526690391E-3</v>
      </c>
      <c r="I414" s="103">
        <f t="shared" ref="I414" si="1495">H414*41%</f>
        <v>3.2201779359430603E-3</v>
      </c>
      <c r="J414" s="104">
        <f t="shared" ref="J414" si="1496">I414/3*2</f>
        <v>2.1467852906287069E-3</v>
      </c>
      <c r="K414" s="106">
        <f t="shared" si="1358"/>
        <v>228.19098457888495</v>
      </c>
      <c r="L414" s="139">
        <f t="shared" ref="L414" si="1497">D414-D407</f>
        <v>192365</v>
      </c>
      <c r="N414" s="136">
        <f t="shared" si="1147"/>
        <v>0</v>
      </c>
      <c r="O414" s="129">
        <f t="shared" ref="O414" si="1498">A414</f>
        <v>44718</v>
      </c>
    </row>
    <row r="415" spans="1:15" x14ac:dyDescent="0.3">
      <c r="A415" s="129">
        <v>44719</v>
      </c>
      <c r="B415" s="132">
        <v>238</v>
      </c>
      <c r="C415" s="114">
        <f t="shared" si="1493"/>
        <v>84655</v>
      </c>
      <c r="D415" s="141">
        <f>D416-77636</f>
        <v>26583016</v>
      </c>
      <c r="E415" s="111" t="s">
        <v>88</v>
      </c>
      <c r="F415" s="116">
        <v>684500</v>
      </c>
      <c r="G415" s="100">
        <f t="shared" ref="G415" si="1499">F415-F414</f>
        <v>22400</v>
      </c>
      <c r="H415" s="194">
        <f t="shared" si="1187"/>
        <v>8.1198102016607349E-3</v>
      </c>
      <c r="I415" s="103">
        <f t="shared" ref="I415" si="1500">H415*41%</f>
        <v>3.3291221826809011E-3</v>
      </c>
      <c r="J415" s="104">
        <f t="shared" ref="J415" si="1501">I415/3*2</f>
        <v>2.2194147884539339E-3</v>
      </c>
      <c r="K415" s="106">
        <f t="shared" si="1358"/>
        <v>263.41992882562278</v>
      </c>
      <c r="L415" s="139">
        <f t="shared" ref="L415" si="1502">D415-D408</f>
        <v>222063</v>
      </c>
      <c r="N415" s="136">
        <f t="shared" si="1147"/>
        <v>0</v>
      </c>
      <c r="O415" s="129">
        <f t="shared" ref="O415" si="1503">A415</f>
        <v>44719</v>
      </c>
    </row>
    <row r="416" spans="1:15" x14ac:dyDescent="0.3">
      <c r="A416" s="129">
        <v>44720</v>
      </c>
      <c r="B416" s="132">
        <v>277</v>
      </c>
      <c r="C416" s="114">
        <f t="shared" si="1493"/>
        <v>77636</v>
      </c>
      <c r="D416" s="141">
        <v>26660652</v>
      </c>
      <c r="E416" s="111" t="s">
        <v>99</v>
      </c>
      <c r="F416" s="116">
        <v>717700</v>
      </c>
      <c r="G416" s="100">
        <f t="shared" ref="G416" si="1504">F416-F415</f>
        <v>33200</v>
      </c>
      <c r="H416" s="194">
        <f t="shared" si="1187"/>
        <v>8.5136417556346388E-3</v>
      </c>
      <c r="I416" s="103">
        <f t="shared" ref="I416" si="1505">H416*41%</f>
        <v>3.4905931198102019E-3</v>
      </c>
      <c r="J416" s="104">
        <f t="shared" ref="J416" si="1506">I416/3*2</f>
        <v>2.327062079873468E-3</v>
      </c>
      <c r="K416" s="106">
        <f t="shared" si="1358"/>
        <v>297.97983392645313</v>
      </c>
      <c r="L416" s="139">
        <f t="shared" ref="L416" si="1507">D416-D409</f>
        <v>251197</v>
      </c>
      <c r="N416" s="136">
        <f t="shared" si="1147"/>
        <v>0</v>
      </c>
      <c r="O416" s="129">
        <f t="shared" ref="O416" si="1508">A416</f>
        <v>44720</v>
      </c>
    </row>
    <row r="417" spans="1:15" x14ac:dyDescent="0.3">
      <c r="A417" s="129">
        <v>44721</v>
      </c>
      <c r="B417" s="132">
        <v>319</v>
      </c>
      <c r="C417" s="114">
        <f t="shared" ref="C417" si="1509">D417-D416</f>
        <v>77878</v>
      </c>
      <c r="D417" s="141">
        <v>26738530</v>
      </c>
      <c r="E417" s="111" t="s">
        <v>99</v>
      </c>
      <c r="F417" s="116">
        <v>748400</v>
      </c>
      <c r="G417" s="100">
        <f t="shared" ref="G417" si="1510">F417-F416</f>
        <v>30700</v>
      </c>
      <c r="H417" s="194">
        <f t="shared" si="1187"/>
        <v>8.8778173190984574E-3</v>
      </c>
      <c r="I417" s="103">
        <f t="shared" ref="I417" si="1511">H417*41%</f>
        <v>3.6399051008303672E-3</v>
      </c>
      <c r="J417" s="104">
        <f t="shared" ref="J417" si="1512">I417/3*2</f>
        <v>2.426603400553578E-3</v>
      </c>
      <c r="K417" s="106">
        <f t="shared" si="1358"/>
        <v>339.71767497034398</v>
      </c>
      <c r="L417" s="139">
        <f t="shared" ref="L417" si="1513">D417-D410</f>
        <v>286382</v>
      </c>
      <c r="N417" s="136">
        <f t="shared" si="1147"/>
        <v>0</v>
      </c>
      <c r="O417" s="129">
        <f t="shared" ref="O417" si="1514">A417</f>
        <v>44721</v>
      </c>
    </row>
    <row r="418" spans="1:15" x14ac:dyDescent="0.3">
      <c r="A418" s="129">
        <v>44722</v>
      </c>
      <c r="B418" s="132">
        <v>349</v>
      </c>
      <c r="C418" s="114">
        <f t="shared" ref="C418" si="1515">D418-D417</f>
        <v>65337</v>
      </c>
      <c r="D418" s="141">
        <v>26803867</v>
      </c>
      <c r="E418" s="111" t="s">
        <v>99</v>
      </c>
      <c r="F418" s="116">
        <v>793300</v>
      </c>
      <c r="G418" s="100">
        <f t="shared" ref="G418" si="1516">F418-F417</f>
        <v>44900</v>
      </c>
      <c r="H418" s="194">
        <f t="shared" si="1187"/>
        <v>9.4104389086595488E-3</v>
      </c>
      <c r="I418" s="103">
        <f t="shared" ref="I418" si="1517">H418*41%</f>
        <v>3.8582799525504149E-3</v>
      </c>
      <c r="J418" s="104">
        <f t="shared" ref="J418" si="1518">I418/3*2</f>
        <v>2.5721866350336101E-3</v>
      </c>
      <c r="K418" s="106">
        <f t="shared" si="1358"/>
        <v>368.48398576512454</v>
      </c>
      <c r="L418" s="139">
        <f t="shared" ref="L418" si="1519">D418-D411</f>
        <v>310632</v>
      </c>
      <c r="N418" s="136">
        <f t="shared" si="1147"/>
        <v>0</v>
      </c>
      <c r="O418" s="129">
        <f t="shared" ref="O418" si="1520">A418</f>
        <v>44722</v>
      </c>
    </row>
    <row r="419" spans="1:15" x14ac:dyDescent="0.3">
      <c r="A419" s="129">
        <v>44723</v>
      </c>
      <c r="B419" s="132">
        <v>334</v>
      </c>
      <c r="C419" s="110">
        <f t="shared" ref="C419" si="1521">D419-D418</f>
        <v>0</v>
      </c>
      <c r="D419" s="141">
        <v>26803867</v>
      </c>
      <c r="E419" s="111" t="s">
        <v>99</v>
      </c>
      <c r="F419" s="116">
        <v>781200</v>
      </c>
      <c r="G419" s="100">
        <f t="shared" ref="G419" si="1522">F419-F418</f>
        <v>-12100</v>
      </c>
      <c r="H419" s="194">
        <f t="shared" si="1187"/>
        <v>9.2669039145907468E-3</v>
      </c>
      <c r="I419" s="103">
        <f t="shared" ref="I419" si="1523">H419*41%</f>
        <v>3.7994306049822062E-3</v>
      </c>
      <c r="J419" s="104">
        <f t="shared" ref="J419" si="1524">I419/3*2</f>
        <v>2.5329537366548041E-3</v>
      </c>
      <c r="K419" s="106">
        <f t="shared" si="1358"/>
        <v>368.48398576512454</v>
      </c>
      <c r="L419" s="139">
        <f t="shared" ref="L419" si="1525">D419-D412</f>
        <v>310632</v>
      </c>
      <c r="N419" s="136">
        <f t="shared" si="1147"/>
        <v>0</v>
      </c>
      <c r="O419" s="129">
        <f t="shared" ref="O419" si="1526">A419</f>
        <v>44723</v>
      </c>
    </row>
    <row r="420" spans="1:15" x14ac:dyDescent="0.3">
      <c r="A420" s="129">
        <v>44724</v>
      </c>
      <c r="B420" s="132">
        <v>332</v>
      </c>
      <c r="C420" s="110">
        <f t="shared" ref="C420" si="1527">D420-D419</f>
        <v>5378</v>
      </c>
      <c r="D420" s="141">
        <v>26809245</v>
      </c>
      <c r="E420" s="111" t="s">
        <v>99</v>
      </c>
      <c r="F420" s="116">
        <v>729500</v>
      </c>
      <c r="G420" s="100">
        <f t="shared" ref="G420" si="1528">F420-F419</f>
        <v>-51700</v>
      </c>
      <c r="H420" s="194">
        <f t="shared" si="1187"/>
        <v>8.6536180308422299E-3</v>
      </c>
      <c r="I420" s="103">
        <f t="shared" ref="I420" si="1529">H420*41%</f>
        <v>3.547983392645314E-3</v>
      </c>
      <c r="J420" s="104">
        <f t="shared" ref="J420" si="1530">I420/3*2</f>
        <v>2.3653222617635427E-3</v>
      </c>
      <c r="K420" s="106">
        <f t="shared" si="1358"/>
        <v>370.85883748517199</v>
      </c>
      <c r="L420" s="139">
        <f t="shared" ref="L420" si="1531">D420-D413</f>
        <v>312634</v>
      </c>
      <c r="N420" s="136">
        <f t="shared" ref="N420:N483" si="1532">M420/H$3</f>
        <v>0</v>
      </c>
      <c r="O420" s="129">
        <f t="shared" ref="O420" si="1533">A420</f>
        <v>44724</v>
      </c>
    </row>
    <row r="421" spans="1:15" x14ac:dyDescent="0.3">
      <c r="A421" s="129">
        <v>44725</v>
      </c>
      <c r="B421" s="132">
        <v>447</v>
      </c>
      <c r="C421" s="114">
        <f t="shared" ref="C421" si="1534">D421-D420</f>
        <v>105840</v>
      </c>
      <c r="D421" s="141">
        <v>26915085</v>
      </c>
      <c r="E421" s="111" t="s">
        <v>99</v>
      </c>
      <c r="F421" s="116">
        <v>776600</v>
      </c>
      <c r="G421" s="100">
        <f t="shared" ref="G421" si="1535">F421-F420</f>
        <v>47100</v>
      </c>
      <c r="H421" s="194">
        <f t="shared" si="1187"/>
        <v>9.2123368920521941E-3</v>
      </c>
      <c r="I421" s="103">
        <f t="shared" ref="I421" si="1536">H421*41%</f>
        <v>3.7770581257413993E-3</v>
      </c>
      <c r="J421" s="104">
        <f t="shared" ref="J421" si="1537">I421/3*2</f>
        <v>2.5180387504942663E-3</v>
      </c>
      <c r="K421" s="106">
        <f t="shared" si="1358"/>
        <v>494.33451957295375</v>
      </c>
      <c r="L421" s="139">
        <f t="shared" ref="L421" si="1538">D421-D414</f>
        <v>416724</v>
      </c>
      <c r="N421" s="136">
        <f t="shared" si="1532"/>
        <v>0</v>
      </c>
      <c r="O421" s="129">
        <f t="shared" ref="O421" si="1539">A421</f>
        <v>44725</v>
      </c>
    </row>
    <row r="422" spans="1:15" x14ac:dyDescent="0.3">
      <c r="A422" s="129">
        <v>44726</v>
      </c>
      <c r="B422" s="132">
        <v>472</v>
      </c>
      <c r="C422" s="114">
        <f t="shared" ref="C422" si="1540">D422-D421</f>
        <v>92344</v>
      </c>
      <c r="D422" s="141">
        <v>27007429</v>
      </c>
      <c r="E422" s="111" t="s">
        <v>99</v>
      </c>
      <c r="F422" s="116">
        <v>818000</v>
      </c>
      <c r="G422" s="100">
        <f t="shared" ref="G422" si="1541">F422-F421</f>
        <v>41400</v>
      </c>
      <c r="H422" s="194">
        <f t="shared" si="1187"/>
        <v>9.7034400948991691E-3</v>
      </c>
      <c r="I422" s="103">
        <f t="shared" ref="I422" si="1542">H422*41%</f>
        <v>3.9784104389086593E-3</v>
      </c>
      <c r="J422" s="104">
        <f t="shared" ref="J422" si="1543">I422/3*2</f>
        <v>2.6522736259391062E-3</v>
      </c>
      <c r="K422" s="106">
        <f t="shared" si="1358"/>
        <v>503.45551601423489</v>
      </c>
      <c r="L422" s="139">
        <f t="shared" ref="L422" si="1544">D422-D415</f>
        <v>424413</v>
      </c>
      <c r="N422" s="136">
        <f t="shared" si="1532"/>
        <v>0</v>
      </c>
      <c r="O422" s="129">
        <f t="shared" ref="O422" si="1545">A422</f>
        <v>44726</v>
      </c>
    </row>
    <row r="423" spans="1:15" x14ac:dyDescent="0.3">
      <c r="A423" s="129">
        <v>44727</v>
      </c>
      <c r="B423" s="132">
        <v>480</v>
      </c>
      <c r="C423" s="114">
        <f t="shared" ref="C423" si="1546">D423-D422</f>
        <v>89142</v>
      </c>
      <c r="D423" s="141">
        <v>27096571</v>
      </c>
      <c r="E423" s="111" t="s">
        <v>99</v>
      </c>
      <c r="F423" s="116">
        <v>864600</v>
      </c>
      <c r="G423" s="100">
        <f t="shared" ref="G423" si="1547">F423-F422</f>
        <v>46600</v>
      </c>
      <c r="H423" s="194">
        <f t="shared" si="1187"/>
        <v>1.0256227758007117E-2</v>
      </c>
      <c r="I423" s="103">
        <f t="shared" ref="I423" si="1548">H423*41%</f>
        <v>4.2050533807829176E-3</v>
      </c>
      <c r="J423" s="104">
        <f t="shared" ref="J423" si="1549">I423/3*2</f>
        <v>2.8033689205219452E-3</v>
      </c>
      <c r="K423" s="106">
        <f t="shared" si="1358"/>
        <v>517.10438908659546</v>
      </c>
      <c r="L423" s="139">
        <f t="shared" ref="L423" si="1550">D423-D416</f>
        <v>435919</v>
      </c>
      <c r="N423" s="136">
        <f t="shared" si="1532"/>
        <v>0</v>
      </c>
      <c r="O423" s="129">
        <f t="shared" ref="O423" si="1551">A423</f>
        <v>44727</v>
      </c>
    </row>
    <row r="424" spans="1:15" x14ac:dyDescent="0.3">
      <c r="A424" s="129">
        <v>44728</v>
      </c>
      <c r="B424" s="132">
        <v>428</v>
      </c>
      <c r="C424" s="114">
        <f t="shared" ref="C424" si="1552">D424-D423</f>
        <v>28118</v>
      </c>
      <c r="D424" s="141">
        <v>27124689</v>
      </c>
      <c r="E424" s="111" t="s">
        <v>99</v>
      </c>
      <c r="F424" s="116">
        <v>852500</v>
      </c>
      <c r="G424" s="100">
        <f t="shared" ref="G424" si="1553">F424-F423</f>
        <v>-12100</v>
      </c>
      <c r="H424" s="194">
        <f t="shared" si="1187"/>
        <v>1.0112692763938315E-2</v>
      </c>
      <c r="I424" s="103">
        <f t="shared" ref="I424" si="1554">H424*41%</f>
        <v>4.1462040332147084E-3</v>
      </c>
      <c r="J424" s="104">
        <f t="shared" ref="J424" si="1555">I424/3*2</f>
        <v>2.7641360221431388E-3</v>
      </c>
      <c r="K424" s="106">
        <f t="shared" si="1358"/>
        <v>458.07710557532624</v>
      </c>
      <c r="L424" s="139">
        <f t="shared" ref="L424" si="1556">D424-D417</f>
        <v>386159</v>
      </c>
      <c r="N424" s="136">
        <f t="shared" si="1532"/>
        <v>0</v>
      </c>
      <c r="O424" s="129">
        <f t="shared" ref="O424" si="1557">A424</f>
        <v>44728</v>
      </c>
    </row>
    <row r="425" spans="1:15" x14ac:dyDescent="0.3">
      <c r="A425" s="129">
        <v>44729</v>
      </c>
      <c r="B425" s="132">
        <v>445</v>
      </c>
      <c r="C425" s="114">
        <f t="shared" ref="C425" si="1558">D425-D424</f>
        <v>80264</v>
      </c>
      <c r="D425" s="141">
        <v>27204953</v>
      </c>
      <c r="E425" s="111" t="s">
        <v>99</v>
      </c>
      <c r="F425" s="116">
        <v>914800</v>
      </c>
      <c r="G425" s="100">
        <f t="shared" ref="G425" si="1559">F425-F424</f>
        <v>62300</v>
      </c>
      <c r="H425" s="194">
        <f t="shared" si="1187"/>
        <v>1.0851720047449585E-2</v>
      </c>
      <c r="I425" s="103">
        <f t="shared" ref="I425" si="1560">H425*41%</f>
        <v>4.4492052194543292E-3</v>
      </c>
      <c r="J425" s="104">
        <f t="shared" ref="J425" si="1561">I425/3*2</f>
        <v>2.9661368129695526E-3</v>
      </c>
      <c r="K425" s="106">
        <f t="shared" si="1358"/>
        <v>475.78410438908662</v>
      </c>
      <c r="L425" s="139">
        <f t="shared" ref="L425" si="1562">D425-D418</f>
        <v>401086</v>
      </c>
      <c r="N425" s="136">
        <f t="shared" si="1532"/>
        <v>0</v>
      </c>
      <c r="O425" s="129">
        <f t="shared" ref="O425" si="1563">A425</f>
        <v>44729</v>
      </c>
    </row>
    <row r="426" spans="1:15" x14ac:dyDescent="0.3">
      <c r="A426" s="129">
        <v>44730</v>
      </c>
      <c r="B426" s="132">
        <v>422</v>
      </c>
      <c r="C426" s="110">
        <f t="shared" ref="C426" si="1564">D426-D425</f>
        <v>2</v>
      </c>
      <c r="D426" s="141">
        <v>27204955</v>
      </c>
      <c r="E426" s="111" t="s">
        <v>99</v>
      </c>
      <c r="F426" s="116">
        <v>903500</v>
      </c>
      <c r="G426" s="100">
        <f t="shared" ref="G426" si="1565">F426-F425</f>
        <v>-11300</v>
      </c>
      <c r="H426" s="194">
        <f t="shared" si="1187"/>
        <v>1.071767497034401E-2</v>
      </c>
      <c r="I426" s="103">
        <f t="shared" ref="I426" si="1566">H426*41%</f>
        <v>4.3942467378410436E-3</v>
      </c>
      <c r="J426" s="104">
        <f t="shared" ref="J426" si="1567">I426/3*2</f>
        <v>2.9294978252273622E-3</v>
      </c>
      <c r="K426" s="106">
        <f t="shared" si="1358"/>
        <v>475.78647686832738</v>
      </c>
      <c r="L426" s="139">
        <f t="shared" ref="L426" si="1568">D426-D419</f>
        <v>401088</v>
      </c>
      <c r="N426" s="136">
        <f t="shared" si="1532"/>
        <v>0</v>
      </c>
      <c r="O426" s="129">
        <f t="shared" ref="O426" si="1569">A426</f>
        <v>44730</v>
      </c>
    </row>
    <row r="427" spans="1:15" x14ac:dyDescent="0.3">
      <c r="A427" s="129">
        <v>44731</v>
      </c>
      <c r="B427" s="132">
        <v>416</v>
      </c>
      <c r="C427" s="110">
        <f t="shared" ref="C427" si="1570">D427-D426</f>
        <v>6941</v>
      </c>
      <c r="D427" s="141">
        <v>27211896</v>
      </c>
      <c r="E427" s="111" t="s">
        <v>99</v>
      </c>
      <c r="F427" s="116">
        <v>874000</v>
      </c>
      <c r="G427" s="100">
        <f t="shared" ref="G427" si="1571">F427-F426</f>
        <v>-29500</v>
      </c>
      <c r="H427" s="194">
        <f t="shared" ref="H427:H490" si="1572">F427/H$3</f>
        <v>1.036773428232503E-2</v>
      </c>
      <c r="I427" s="103">
        <f t="shared" ref="I427" si="1573">H427*41%</f>
        <v>4.2507710557532618E-3</v>
      </c>
      <c r="J427" s="104">
        <f t="shared" ref="J427" si="1574">I427/3*2</f>
        <v>2.8338473705021745E-3</v>
      </c>
      <c r="K427" s="106">
        <f t="shared" si="1358"/>
        <v>477.64056939501779</v>
      </c>
      <c r="L427" s="139">
        <f t="shared" ref="L427" si="1575">D427-D420</f>
        <v>402651</v>
      </c>
      <c r="N427" s="136">
        <f t="shared" si="1532"/>
        <v>0</v>
      </c>
      <c r="O427" s="129">
        <f t="shared" ref="O427" si="1576">A427</f>
        <v>44731</v>
      </c>
    </row>
    <row r="428" spans="1:15" x14ac:dyDescent="0.3">
      <c r="A428" s="129">
        <v>44732</v>
      </c>
      <c r="B428" s="132">
        <v>459</v>
      </c>
      <c r="C428" s="114">
        <f t="shared" ref="C428" si="1577">D428-D427</f>
        <v>123097</v>
      </c>
      <c r="D428" s="141">
        <v>27334993</v>
      </c>
      <c r="E428" s="111" t="s">
        <v>99</v>
      </c>
      <c r="F428" s="116">
        <v>941300</v>
      </c>
      <c r="G428" s="100">
        <f t="shared" ref="G428" si="1578">F428-F427</f>
        <v>67300</v>
      </c>
      <c r="H428" s="194">
        <f t="shared" si="1572"/>
        <v>1.1166073546856465E-2</v>
      </c>
      <c r="I428" s="103">
        <f t="shared" ref="I428" si="1579">H428*41%</f>
        <v>4.5780901542111507E-3</v>
      </c>
      <c r="J428" s="104">
        <f t="shared" ref="J428" si="1580">I428/3*2</f>
        <v>3.0520601028074337E-3</v>
      </c>
      <c r="K428" s="106">
        <f t="shared" si="1358"/>
        <v>498.11150652431792</v>
      </c>
      <c r="L428" s="139">
        <f t="shared" ref="L428" si="1581">D428-D421</f>
        <v>419908</v>
      </c>
      <c r="N428" s="136">
        <f t="shared" si="1532"/>
        <v>0</v>
      </c>
      <c r="O428" s="129">
        <f t="shared" ref="O428" si="1582">A428</f>
        <v>44732</v>
      </c>
    </row>
    <row r="429" spans="1:15" x14ac:dyDescent="0.3">
      <c r="A429" s="129">
        <v>44733</v>
      </c>
      <c r="B429" s="132">
        <v>489</v>
      </c>
      <c r="C429" s="114">
        <f t="shared" ref="C429" si="1583">D429-D428</f>
        <v>119232</v>
      </c>
      <c r="D429" s="141">
        <v>27454225</v>
      </c>
      <c r="E429" s="111" t="s">
        <v>99</v>
      </c>
      <c r="F429" s="116">
        <v>1007100</v>
      </c>
      <c r="G429" s="100">
        <f t="shared" ref="G429" si="1584">F429-F428</f>
        <v>65800</v>
      </c>
      <c r="H429" s="194">
        <f t="shared" si="1572"/>
        <v>1.1946619217081851E-2</v>
      </c>
      <c r="I429" s="103">
        <f t="shared" ref="I429" si="1585">H429*41%</f>
        <v>4.8981138790035583E-3</v>
      </c>
      <c r="J429" s="104">
        <f t="shared" ref="J429" si="1586">I429/3*2</f>
        <v>3.2654092526690388E-3</v>
      </c>
      <c r="K429" s="106">
        <f t="shared" si="1358"/>
        <v>530.0071174377224</v>
      </c>
      <c r="L429" s="139">
        <f t="shared" ref="L429" si="1587">D429-D422</f>
        <v>446796</v>
      </c>
      <c r="N429" s="136">
        <f t="shared" si="1532"/>
        <v>0</v>
      </c>
      <c r="O429" s="129">
        <f t="shared" ref="O429" si="1588">A429</f>
        <v>44733</v>
      </c>
    </row>
    <row r="430" spans="1:15" x14ac:dyDescent="0.3">
      <c r="A430" s="129">
        <v>44734</v>
      </c>
      <c r="B430" s="132">
        <v>533</v>
      </c>
      <c r="C430" s="114">
        <f t="shared" ref="C430" si="1589">D430-D429</f>
        <v>119360</v>
      </c>
      <c r="D430" s="141">
        <v>27573585</v>
      </c>
      <c r="E430" s="111" t="s">
        <v>99</v>
      </c>
      <c r="F430" s="116">
        <v>1092800</v>
      </c>
      <c r="G430" s="100">
        <f t="shared" ref="G430" si="1590">F430-F429</f>
        <v>85700</v>
      </c>
      <c r="H430" s="194">
        <f t="shared" si="1572"/>
        <v>1.2963226571767497E-2</v>
      </c>
      <c r="I430" s="103">
        <f t="shared" ref="I430" si="1591">H430*41%</f>
        <v>5.3149228944246738E-3</v>
      </c>
      <c r="J430" s="104">
        <f t="shared" ref="J430" si="1592">I430/3*2</f>
        <v>3.543281929616449E-3</v>
      </c>
      <c r="K430" s="106">
        <f t="shared" si="1358"/>
        <v>565.85290628707003</v>
      </c>
      <c r="L430" s="139">
        <f t="shared" ref="L430" si="1593">D430-D423</f>
        <v>477014</v>
      </c>
      <c r="N430" s="136">
        <f t="shared" si="1532"/>
        <v>0</v>
      </c>
      <c r="O430" s="129">
        <f t="shared" ref="O430" si="1594">A430</f>
        <v>44734</v>
      </c>
    </row>
    <row r="431" spans="1:15" x14ac:dyDescent="0.3">
      <c r="A431" s="129">
        <v>44735</v>
      </c>
      <c r="B431" s="132">
        <v>618</v>
      </c>
      <c r="C431" s="114">
        <f t="shared" ref="C431" si="1595">D431-D430</f>
        <v>108190</v>
      </c>
      <c r="D431" s="141">
        <v>27681775</v>
      </c>
      <c r="E431" s="111" t="s">
        <v>99</v>
      </c>
      <c r="F431" s="116">
        <v>1155500</v>
      </c>
      <c r="G431" s="100">
        <f t="shared" ref="G431" si="1596">F431-F430</f>
        <v>62700</v>
      </c>
      <c r="H431" s="194">
        <f t="shared" si="1572"/>
        <v>1.370699881376038E-2</v>
      </c>
      <c r="I431" s="103">
        <f t="shared" ref="I431" si="1597">H431*41%</f>
        <v>5.6198695136417554E-3</v>
      </c>
      <c r="J431" s="104">
        <f t="shared" ref="J431" si="1598">I431/3*2</f>
        <v>3.7465796757611704E-3</v>
      </c>
      <c r="K431" s="106">
        <f t="shared" si="1358"/>
        <v>660.83748517200468</v>
      </c>
      <c r="L431" s="139">
        <f t="shared" ref="L431" si="1599">D431-D424</f>
        <v>557086</v>
      </c>
      <c r="N431" s="136">
        <f t="shared" si="1532"/>
        <v>0</v>
      </c>
      <c r="O431" s="129">
        <f t="shared" ref="O431" si="1600">A431</f>
        <v>44735</v>
      </c>
    </row>
    <row r="432" spans="1:15" x14ac:dyDescent="0.3">
      <c r="A432" s="129">
        <v>44736</v>
      </c>
      <c r="B432" s="132">
        <v>633</v>
      </c>
      <c r="C432" s="114">
        <f t="shared" ref="C432" si="1601">D432-D431</f>
        <v>89336</v>
      </c>
      <c r="D432" s="141">
        <v>27771111</v>
      </c>
      <c r="E432" s="111" t="s">
        <v>99</v>
      </c>
      <c r="F432" s="116">
        <v>1224300</v>
      </c>
      <c r="G432" s="100">
        <f t="shared" ref="G432" si="1602">F432-F431</f>
        <v>68800</v>
      </c>
      <c r="H432" s="194">
        <f t="shared" si="1572"/>
        <v>1.4523131672597864E-2</v>
      </c>
      <c r="I432" s="103">
        <f t="shared" ref="I432" si="1603">H432*41%</f>
        <v>5.954483985765124E-3</v>
      </c>
      <c r="J432" s="104">
        <f t="shared" ref="J432" si="1604">I432/3*2</f>
        <v>3.9696559905100827E-3</v>
      </c>
      <c r="K432" s="106">
        <f t="shared" si="1358"/>
        <v>671.5990510083036</v>
      </c>
      <c r="L432" s="139">
        <f t="shared" ref="L432" si="1605">D432-D425</f>
        <v>566158</v>
      </c>
      <c r="N432" s="136">
        <f t="shared" si="1532"/>
        <v>0</v>
      </c>
      <c r="O432" s="129">
        <f t="shared" ref="O432" si="1606">A432</f>
        <v>44736</v>
      </c>
    </row>
    <row r="433" spans="1:15" x14ac:dyDescent="0.3">
      <c r="A433" s="129">
        <v>44737</v>
      </c>
      <c r="B433" s="132">
        <v>606</v>
      </c>
      <c r="C433" s="110">
        <f t="shared" ref="C433" si="1607">D433-D432</f>
        <v>1</v>
      </c>
      <c r="D433" s="141">
        <v>27771112</v>
      </c>
      <c r="E433" s="111" t="s">
        <v>99</v>
      </c>
      <c r="F433" s="116">
        <v>1209500</v>
      </c>
      <c r="G433" s="100">
        <f t="shared" ref="G433" si="1608">F433-F432</f>
        <v>-14800</v>
      </c>
      <c r="H433" s="194">
        <f t="shared" si="1572"/>
        <v>1.4347568208778173E-2</v>
      </c>
      <c r="I433" s="103">
        <f t="shared" ref="I433" si="1609">H433*41%</f>
        <v>5.8825029655990508E-3</v>
      </c>
      <c r="J433" s="104">
        <f t="shared" ref="J433" si="1610">I433/3*2</f>
        <v>3.9216686437327005E-3</v>
      </c>
      <c r="K433" s="106">
        <f t="shared" si="1358"/>
        <v>671.59786476868328</v>
      </c>
      <c r="L433" s="139">
        <f t="shared" ref="L433" si="1611">D433-D426</f>
        <v>566157</v>
      </c>
      <c r="N433" s="136">
        <f t="shared" si="1532"/>
        <v>0</v>
      </c>
      <c r="O433" s="129">
        <f t="shared" ref="O433" si="1612">A433</f>
        <v>44737</v>
      </c>
    </row>
    <row r="434" spans="1:15" x14ac:dyDescent="0.3">
      <c r="A434" s="129">
        <v>44738</v>
      </c>
      <c r="B434" s="132">
        <v>592</v>
      </c>
      <c r="C434" s="110">
        <f t="shared" ref="C434" si="1613">D434-D433</f>
        <v>799</v>
      </c>
      <c r="D434" s="141">
        <v>27771911</v>
      </c>
      <c r="E434" s="111" t="s">
        <v>99</v>
      </c>
      <c r="F434" s="116">
        <v>1151300</v>
      </c>
      <c r="G434" s="100">
        <f t="shared" ref="G434" si="1614">F434-F433</f>
        <v>-58200</v>
      </c>
      <c r="H434" s="194">
        <f t="shared" si="1572"/>
        <v>1.365717674970344E-2</v>
      </c>
      <c r="I434" s="103">
        <f t="shared" ref="I434" si="1615">H434*41%</f>
        <v>5.5994424673784099E-3</v>
      </c>
      <c r="J434" s="104">
        <f t="shared" ref="J434" si="1616">I434/3*2</f>
        <v>3.7329616449189398E-3</v>
      </c>
      <c r="K434" s="106">
        <f t="shared" si="1358"/>
        <v>664.31198102016606</v>
      </c>
      <c r="L434" s="139">
        <f t="shared" ref="L434" si="1617">D434-D427</f>
        <v>560015</v>
      </c>
      <c r="N434" s="136">
        <f t="shared" si="1532"/>
        <v>0</v>
      </c>
      <c r="O434" s="129">
        <f t="shared" ref="O434" si="1618">A434</f>
        <v>44738</v>
      </c>
    </row>
    <row r="435" spans="1:15" x14ac:dyDescent="0.3">
      <c r="A435" s="129">
        <v>44739</v>
      </c>
      <c r="B435" s="132">
        <v>636</v>
      </c>
      <c r="C435" s="114">
        <f t="shared" ref="C435" si="1619">D435-D434</f>
        <v>142329</v>
      </c>
      <c r="D435" s="141">
        <v>27914240</v>
      </c>
      <c r="E435" s="111" t="s">
        <v>99</v>
      </c>
      <c r="F435" s="116">
        <v>1226900</v>
      </c>
      <c r="G435" s="100">
        <f t="shared" ref="G435" si="1620">F435-F434</f>
        <v>75600</v>
      </c>
      <c r="H435" s="194">
        <f t="shared" si="1572"/>
        <v>1.4553973902728352E-2</v>
      </c>
      <c r="I435" s="103">
        <f t="shared" ref="I435" si="1621">H435*41%</f>
        <v>5.9671293001186242E-3</v>
      </c>
      <c r="J435" s="104">
        <f t="shared" ref="J435" si="1622">I435/3*2</f>
        <v>3.9780862000790831E-3</v>
      </c>
      <c r="K435" s="106">
        <f t="shared" si="1358"/>
        <v>687.12574139976277</v>
      </c>
      <c r="L435" s="139">
        <f t="shared" ref="L435" si="1623">D435-D428</f>
        <v>579247</v>
      </c>
      <c r="N435" s="136">
        <f t="shared" si="1532"/>
        <v>0</v>
      </c>
      <c r="O435" s="129">
        <f t="shared" ref="O435" si="1624">A435</f>
        <v>44739</v>
      </c>
    </row>
    <row r="436" spans="1:15" x14ac:dyDescent="0.3">
      <c r="A436" s="129">
        <v>44740</v>
      </c>
      <c r="B436" s="132">
        <v>646</v>
      </c>
      <c r="C436" s="114">
        <f t="shared" ref="C436" si="1625">D436-D435</f>
        <v>133950</v>
      </c>
      <c r="D436" s="141">
        <v>28048190</v>
      </c>
      <c r="E436" s="111" t="s">
        <v>99</v>
      </c>
      <c r="F436" s="116">
        <v>1302100</v>
      </c>
      <c r="G436" s="100">
        <f t="shared" ref="G436" si="1626">F436-F435</f>
        <v>75200</v>
      </c>
      <c r="H436" s="194">
        <f t="shared" si="1572"/>
        <v>1.5446026097271649E-2</v>
      </c>
      <c r="I436" s="103">
        <f t="shared" ref="I436" si="1627">H436*41%</f>
        <v>6.3328706998813759E-3</v>
      </c>
      <c r="J436" s="104">
        <f t="shared" ref="J436" si="1628">I436/3*2</f>
        <v>4.2219137999209176E-3</v>
      </c>
      <c r="K436" s="106">
        <f t="shared" si="1358"/>
        <v>704.5848161328588</v>
      </c>
      <c r="L436" s="139">
        <f t="shared" ref="L436" si="1629">D436-D429</f>
        <v>593965</v>
      </c>
      <c r="N436" s="136">
        <f t="shared" si="1532"/>
        <v>0</v>
      </c>
      <c r="O436" s="129">
        <f t="shared" ref="O436" si="1630">A436</f>
        <v>44740</v>
      </c>
    </row>
    <row r="437" spans="1:15" x14ac:dyDescent="0.3">
      <c r="A437" s="129">
        <v>44741</v>
      </c>
      <c r="B437" s="132">
        <v>669</v>
      </c>
      <c r="C437" s="114">
        <f t="shared" ref="C437" si="1631">D437-D436</f>
        <v>132671</v>
      </c>
      <c r="D437" s="141">
        <v>28180861</v>
      </c>
      <c r="E437" s="111" t="s">
        <v>99</v>
      </c>
      <c r="F437" s="116">
        <v>1390700</v>
      </c>
      <c r="G437" s="100">
        <f t="shared" ref="G437" si="1632">F437-F436</f>
        <v>88600</v>
      </c>
      <c r="H437" s="194">
        <f t="shared" si="1572"/>
        <v>1.649703440094899E-2</v>
      </c>
      <c r="I437" s="103">
        <f t="shared" ref="I437" si="1633">H437*41%</f>
        <v>6.7637841043890852E-3</v>
      </c>
      <c r="J437" s="104">
        <f t="shared" ref="J437" si="1634">I437/3*2</f>
        <v>4.5091894029260565E-3</v>
      </c>
      <c r="K437" s="106">
        <f t="shared" si="1358"/>
        <v>720.37485172004745</v>
      </c>
      <c r="L437" s="139">
        <f t="shared" ref="L437" si="1635">D437-D430</f>
        <v>607276</v>
      </c>
      <c r="N437" s="136">
        <f t="shared" si="1532"/>
        <v>0</v>
      </c>
      <c r="O437" s="129">
        <f t="shared" ref="O437" si="1636">A437</f>
        <v>44741</v>
      </c>
    </row>
    <row r="438" spans="1:15" x14ac:dyDescent="0.3">
      <c r="A438" s="129">
        <v>44742</v>
      </c>
      <c r="B438" s="132">
        <v>683</v>
      </c>
      <c r="C438" s="114">
        <f t="shared" ref="C438" si="1637">D438-D437</f>
        <v>113099</v>
      </c>
      <c r="D438" s="141">
        <v>28293960</v>
      </c>
      <c r="E438" s="111" t="s">
        <v>99</v>
      </c>
      <c r="F438" s="116">
        <v>1450500</v>
      </c>
      <c r="G438" s="100">
        <f t="shared" ref="G438" si="1638">F438-F437</f>
        <v>59800</v>
      </c>
      <c r="H438" s="194">
        <f t="shared" si="1572"/>
        <v>1.720640569395018E-2</v>
      </c>
      <c r="I438" s="103">
        <f t="shared" ref="I438" si="1639">H438*41%</f>
        <v>7.0546263345195731E-3</v>
      </c>
      <c r="J438" s="104">
        <f t="shared" ref="J438" si="1640">I438/3*2</f>
        <v>4.7030842230130487E-3</v>
      </c>
      <c r="K438" s="106">
        <f t="shared" si="1358"/>
        <v>726.19810201660732</v>
      </c>
      <c r="L438" s="139">
        <f t="shared" ref="L438" si="1641">D438-D431</f>
        <v>612185</v>
      </c>
      <c r="N438" s="136">
        <f t="shared" si="1532"/>
        <v>0</v>
      </c>
      <c r="O438" s="129">
        <f t="shared" ref="O438" si="1642">A438</f>
        <v>44742</v>
      </c>
    </row>
    <row r="439" spans="1:15" x14ac:dyDescent="0.3">
      <c r="A439" s="129">
        <v>44743</v>
      </c>
      <c r="B439" s="132">
        <v>697</v>
      </c>
      <c r="C439" s="114">
        <f t="shared" ref="C439" si="1643">D439-D438</f>
        <v>98669</v>
      </c>
      <c r="D439" s="141">
        <v>28392629</v>
      </c>
      <c r="E439" s="111" t="s">
        <v>99</v>
      </c>
      <c r="F439" s="116">
        <v>1525600</v>
      </c>
      <c r="G439" s="100">
        <f t="shared" ref="G439" si="1644">F439-F438</f>
        <v>75100</v>
      </c>
      <c r="H439" s="194">
        <f t="shared" si="1572"/>
        <v>1.8097271648873071E-2</v>
      </c>
      <c r="I439" s="103">
        <f t="shared" ref="I439" si="1645">H439*41%</f>
        <v>7.4198813760379592E-3</v>
      </c>
      <c r="J439" s="104">
        <f t="shared" ref="J439" si="1646">I439/3*2</f>
        <v>4.9465875840253061E-3</v>
      </c>
      <c r="K439" s="106">
        <f t="shared" si="1358"/>
        <v>737.26927639383155</v>
      </c>
      <c r="L439" s="139">
        <f t="shared" ref="L439" si="1647">D439-D432</f>
        <v>621518</v>
      </c>
      <c r="N439" s="136">
        <f t="shared" si="1532"/>
        <v>0</v>
      </c>
      <c r="O439" s="129">
        <f t="shared" ref="O439" si="1648">A439</f>
        <v>44743</v>
      </c>
    </row>
    <row r="440" spans="1:15" x14ac:dyDescent="0.3">
      <c r="A440" s="129">
        <v>44744</v>
      </c>
      <c r="B440" s="132">
        <v>665</v>
      </c>
      <c r="C440" s="110">
        <f t="shared" ref="C440" si="1649">D440-D439</f>
        <v>1</v>
      </c>
      <c r="D440" s="141">
        <v>28392630</v>
      </c>
      <c r="E440" s="111" t="s">
        <v>99</v>
      </c>
      <c r="F440" s="116">
        <v>1508500</v>
      </c>
      <c r="G440" s="100">
        <f t="shared" ref="G440" si="1650">F440-F439</f>
        <v>-17100</v>
      </c>
      <c r="H440" s="194">
        <f t="shared" si="1572"/>
        <v>1.7894424673784104E-2</v>
      </c>
      <c r="I440" s="103">
        <f t="shared" ref="I440" si="1651">H440*41%</f>
        <v>7.3367141162514818E-3</v>
      </c>
      <c r="J440" s="104">
        <f t="shared" ref="J440" si="1652">I440/3*2</f>
        <v>4.8911427441676548E-3</v>
      </c>
      <c r="K440" s="106">
        <f t="shared" si="1358"/>
        <v>737.26927639383155</v>
      </c>
      <c r="L440" s="139">
        <f t="shared" ref="L440" si="1653">D440-D433</f>
        <v>621518</v>
      </c>
      <c r="N440" s="136">
        <f t="shared" si="1532"/>
        <v>0</v>
      </c>
      <c r="O440" s="129">
        <f t="shared" ref="O440" si="1654">A440</f>
        <v>44744</v>
      </c>
    </row>
    <row r="441" spans="1:15" x14ac:dyDescent="0.3">
      <c r="A441" s="129">
        <v>44745</v>
      </c>
      <c r="B441" s="132">
        <v>651</v>
      </c>
      <c r="C441" s="110">
        <f t="shared" ref="C441" si="1655">D441-D440</f>
        <v>2365</v>
      </c>
      <c r="D441" s="141">
        <v>28394995</v>
      </c>
      <c r="E441" s="111" t="s">
        <v>99</v>
      </c>
      <c r="F441" s="116">
        <v>1461400</v>
      </c>
      <c r="G441" s="100">
        <f t="shared" ref="G441" si="1656">F441-F440</f>
        <v>-47100</v>
      </c>
      <c r="H441" s="194">
        <f t="shared" si="1572"/>
        <v>1.733570581257414E-2</v>
      </c>
      <c r="I441" s="103">
        <f t="shared" ref="I441" si="1657">H441*41%</f>
        <v>7.107639383155397E-3</v>
      </c>
      <c r="J441" s="104">
        <f t="shared" ref="J441" si="1658">I441/3*2</f>
        <v>4.7384262554369316E-3</v>
      </c>
      <c r="K441" s="106">
        <f t="shared" si="1358"/>
        <v>739.1269276393831</v>
      </c>
      <c r="L441" s="139">
        <f t="shared" ref="L441" si="1659">D441-D434</f>
        <v>623084</v>
      </c>
      <c r="N441" s="136">
        <f t="shared" si="1532"/>
        <v>0</v>
      </c>
      <c r="O441" s="129">
        <f t="shared" ref="O441" si="1660">A441</f>
        <v>44745</v>
      </c>
    </row>
    <row r="442" spans="1:15" x14ac:dyDescent="0.3">
      <c r="A442" s="129">
        <v>44746</v>
      </c>
      <c r="B442" s="132">
        <v>688</v>
      </c>
      <c r="C442" s="114">
        <f t="shared" ref="C442" si="1661">D442-D441</f>
        <v>147489</v>
      </c>
      <c r="D442" s="141">
        <v>28542484</v>
      </c>
      <c r="E442" s="111" t="s">
        <v>99</v>
      </c>
      <c r="F442" s="116">
        <v>1514700</v>
      </c>
      <c r="G442" s="100">
        <f t="shared" ref="G442" si="1662">F442-F441</f>
        <v>53300</v>
      </c>
      <c r="H442" s="194">
        <f t="shared" si="1572"/>
        <v>1.7967971530249111E-2</v>
      </c>
      <c r="I442" s="103">
        <f t="shared" ref="I442" si="1663">H442*41%</f>
        <v>7.3668683274021353E-3</v>
      </c>
      <c r="J442" s="104">
        <f t="shared" ref="J442" si="1664">I442/3*2</f>
        <v>4.9112455516014232E-3</v>
      </c>
      <c r="K442" s="106">
        <f t="shared" si="1358"/>
        <v>745.24792408066423</v>
      </c>
      <c r="L442" s="139">
        <f t="shared" ref="L442" si="1665">D442-D435</f>
        <v>628244</v>
      </c>
      <c r="N442" s="136">
        <f t="shared" si="1532"/>
        <v>0</v>
      </c>
      <c r="O442" s="129">
        <f t="shared" ref="O442" si="1666">A442</f>
        <v>44746</v>
      </c>
    </row>
    <row r="443" spans="1:15" x14ac:dyDescent="0.3">
      <c r="A443" s="129">
        <v>44747</v>
      </c>
      <c r="B443" s="132">
        <v>679</v>
      </c>
      <c r="C443" s="114">
        <f t="shared" ref="C443" si="1667">D443-D442</f>
        <v>130728</v>
      </c>
      <c r="D443" s="141">
        <v>28673212</v>
      </c>
      <c r="E443" s="111" t="s">
        <v>99</v>
      </c>
      <c r="F443" s="116">
        <v>1553300</v>
      </c>
      <c r="G443" s="100">
        <f t="shared" ref="G443" si="1668">F443-F442</f>
        <v>38600</v>
      </c>
      <c r="H443" s="194">
        <f t="shared" si="1572"/>
        <v>1.8425860023724792E-2</v>
      </c>
      <c r="I443" s="103">
        <f t="shared" ref="I443" si="1669">H443*41%</f>
        <v>7.5546026097271643E-3</v>
      </c>
      <c r="J443" s="104">
        <f t="shared" ref="J443" si="1670">I443/3*2</f>
        <v>5.0364017398181098E-3</v>
      </c>
      <c r="K443" s="106">
        <f t="shared" si="1358"/>
        <v>741.42586002372479</v>
      </c>
      <c r="L443" s="139">
        <f t="shared" ref="L443" si="1671">D443-D436</f>
        <v>625022</v>
      </c>
      <c r="N443" s="136">
        <f t="shared" si="1532"/>
        <v>0</v>
      </c>
      <c r="O443" s="129">
        <f t="shared" ref="O443" si="1672">A443</f>
        <v>44747</v>
      </c>
    </row>
    <row r="444" spans="1:15" x14ac:dyDescent="0.3">
      <c r="A444" s="129">
        <v>44748</v>
      </c>
      <c r="B444" s="132">
        <v>691</v>
      </c>
      <c r="C444" s="114">
        <f t="shared" ref="C444" si="1673">D444-D443</f>
        <v>135402</v>
      </c>
      <c r="D444" s="141">
        <v>28808614</v>
      </c>
      <c r="E444" s="111" t="s">
        <v>99</v>
      </c>
      <c r="F444" s="116">
        <v>1607300</v>
      </c>
      <c r="G444" s="100">
        <f t="shared" ref="G444" si="1674">F444-F443</f>
        <v>54000</v>
      </c>
      <c r="H444" s="194">
        <f t="shared" si="1572"/>
        <v>1.9066429418742585E-2</v>
      </c>
      <c r="I444" s="103">
        <f t="shared" ref="I444" si="1675">H444*41%</f>
        <v>7.8172360616844596E-3</v>
      </c>
      <c r="J444" s="104">
        <f t="shared" ref="J444" si="1676">I444/3*2</f>
        <v>5.2114907077896394E-3</v>
      </c>
      <c r="K444" s="106">
        <f t="shared" si="1358"/>
        <v>744.66548042704619</v>
      </c>
      <c r="L444" s="139">
        <f t="shared" ref="L444" si="1677">D444-D437</f>
        <v>627753</v>
      </c>
      <c r="N444" s="136">
        <f t="shared" si="1532"/>
        <v>0</v>
      </c>
      <c r="O444" s="129">
        <f t="shared" ref="O444" si="1678">A444</f>
        <v>44748</v>
      </c>
    </row>
    <row r="445" spans="1:15" x14ac:dyDescent="0.3">
      <c r="A445" s="129">
        <v>44749</v>
      </c>
      <c r="B445" s="132">
        <v>700</v>
      </c>
      <c r="C445" s="114">
        <f t="shared" ref="C445" si="1679">D445-D444</f>
        <v>117732</v>
      </c>
      <c r="D445" s="141">
        <v>28926346</v>
      </c>
      <c r="E445" s="111" t="s">
        <v>99</v>
      </c>
      <c r="F445" s="116">
        <v>1648700</v>
      </c>
      <c r="G445" s="100">
        <f t="shared" ref="G445" si="1680">F445-F444</f>
        <v>41400</v>
      </c>
      <c r="H445" s="194">
        <f t="shared" si="1572"/>
        <v>1.955753262158956E-2</v>
      </c>
      <c r="I445" s="103">
        <f t="shared" ref="I445" si="1681">H445*41%</f>
        <v>8.0185883748517192E-3</v>
      </c>
      <c r="J445" s="104">
        <f t="shared" ref="J445" si="1682">I445/3*2</f>
        <v>5.3457255832344798E-3</v>
      </c>
      <c r="K445" s="106">
        <f t="shared" si="1358"/>
        <v>750.16132858837489</v>
      </c>
      <c r="L445" s="139">
        <f t="shared" ref="L445" si="1683">D445-D438</f>
        <v>632386</v>
      </c>
      <c r="N445" s="136">
        <f t="shared" si="1532"/>
        <v>0</v>
      </c>
      <c r="O445" s="129">
        <f t="shared" ref="O445" si="1684">A445</f>
        <v>44749</v>
      </c>
    </row>
    <row r="446" spans="1:15" x14ac:dyDescent="0.3">
      <c r="A446" s="129">
        <v>44750</v>
      </c>
      <c r="B446" s="132">
        <v>700</v>
      </c>
      <c r="C446" s="114">
        <f t="shared" ref="C446" si="1685">D446-D445</f>
        <v>95919</v>
      </c>
      <c r="D446" s="141">
        <v>29022265</v>
      </c>
      <c r="E446" s="111" t="s">
        <v>99</v>
      </c>
      <c r="F446" s="116">
        <v>1715300</v>
      </c>
      <c r="G446" s="100">
        <f t="shared" ref="G446" si="1686">F446-F445</f>
        <v>66600</v>
      </c>
      <c r="H446" s="194">
        <f t="shared" si="1572"/>
        <v>2.0347568208778172E-2</v>
      </c>
      <c r="I446" s="103">
        <f t="shared" ref="I446" si="1687">H446*41%</f>
        <v>8.3425029655990503E-3</v>
      </c>
      <c r="J446" s="104">
        <f t="shared" ref="J446" si="1688">I446/3*2</f>
        <v>5.5616686437327005E-3</v>
      </c>
      <c r="K446" s="106">
        <f t="shared" si="1358"/>
        <v>746.89916963226574</v>
      </c>
      <c r="L446" s="139">
        <f t="shared" ref="L446" si="1689">D446-D439</f>
        <v>629636</v>
      </c>
      <c r="N446" s="136">
        <f t="shared" si="1532"/>
        <v>0</v>
      </c>
      <c r="O446" s="129">
        <f t="shared" ref="O446" si="1690">A446</f>
        <v>44750</v>
      </c>
    </row>
    <row r="447" spans="1:15" x14ac:dyDescent="0.3">
      <c r="A447" s="129">
        <v>44751</v>
      </c>
      <c r="B447" s="132">
        <v>673</v>
      </c>
      <c r="C447" s="110">
        <f t="shared" ref="C447" si="1691">D447-D446</f>
        <v>1</v>
      </c>
      <c r="D447" s="141">
        <v>29022266</v>
      </c>
      <c r="E447" s="111" t="s">
        <v>99</v>
      </c>
      <c r="F447" s="116">
        <v>1694700</v>
      </c>
      <c r="G447" s="100">
        <f t="shared" ref="G447" si="1692">F447-F446</f>
        <v>-20600</v>
      </c>
      <c r="H447" s="194">
        <f t="shared" si="1572"/>
        <v>2.0103202846975088E-2</v>
      </c>
      <c r="I447" s="103">
        <f t="shared" ref="I447" si="1693">H447*41%</f>
        <v>8.2423131672597853E-3</v>
      </c>
      <c r="J447" s="104">
        <f t="shared" ref="J447" si="1694">I447/3*2</f>
        <v>5.4948754448398566E-3</v>
      </c>
      <c r="K447" s="106">
        <f t="shared" si="1358"/>
        <v>746.89916963226574</v>
      </c>
      <c r="L447" s="139">
        <f t="shared" ref="L447" si="1695">D447-D440</f>
        <v>629636</v>
      </c>
      <c r="N447" s="136">
        <f t="shared" si="1532"/>
        <v>0</v>
      </c>
      <c r="O447" s="129">
        <f t="shared" ref="O447" si="1696">A447</f>
        <v>44751</v>
      </c>
    </row>
    <row r="448" spans="1:15" x14ac:dyDescent="0.3">
      <c r="A448" s="129">
        <v>44752</v>
      </c>
      <c r="B448" s="132">
        <v>661</v>
      </c>
      <c r="C448" s="110">
        <f t="shared" ref="C448" si="1697">D448-D447</f>
        <v>3494</v>
      </c>
      <c r="D448" s="141">
        <v>29025760</v>
      </c>
      <c r="E448" s="111" t="s">
        <v>99</v>
      </c>
      <c r="F448" s="116">
        <v>1601400</v>
      </c>
      <c r="G448" s="100">
        <f t="shared" ref="G448" si="1698">F448-F447</f>
        <v>-93300</v>
      </c>
      <c r="H448" s="194">
        <f t="shared" si="1572"/>
        <v>1.8996441281138789E-2</v>
      </c>
      <c r="I448" s="103">
        <f t="shared" ref="I448" si="1699">H448*41%</f>
        <v>7.7885409252669031E-3</v>
      </c>
      <c r="J448" s="104">
        <f t="shared" ref="J448" si="1700">I448/3*2</f>
        <v>5.1923606168446023E-3</v>
      </c>
      <c r="K448" s="106">
        <f t="shared" si="1358"/>
        <v>748.23843416370107</v>
      </c>
      <c r="L448" s="139">
        <f t="shared" ref="L448" si="1701">D448-D441</f>
        <v>630765</v>
      </c>
      <c r="N448" s="136">
        <f t="shared" si="1532"/>
        <v>0</v>
      </c>
      <c r="O448" s="129">
        <f t="shared" ref="O448" si="1702">A448</f>
        <v>44752</v>
      </c>
    </row>
    <row r="449" spans="1:15" x14ac:dyDescent="0.3">
      <c r="A449" s="129">
        <v>44753</v>
      </c>
      <c r="B449" s="132">
        <v>702</v>
      </c>
      <c r="C449" s="114">
        <f t="shared" ref="C449" si="1703">D449-D448</f>
        <v>154729</v>
      </c>
      <c r="D449" s="141">
        <v>29180489</v>
      </c>
      <c r="E449" s="111" t="s">
        <v>99</v>
      </c>
      <c r="F449" s="116">
        <v>1647700</v>
      </c>
      <c r="G449" s="100">
        <f t="shared" ref="G449" si="1704">F449-F448</f>
        <v>46300</v>
      </c>
      <c r="H449" s="194">
        <f t="shared" si="1572"/>
        <v>1.9545670225385527E-2</v>
      </c>
      <c r="I449" s="103">
        <f t="shared" ref="I449" si="1705">H449*41%</f>
        <v>8.0137247924080661E-3</v>
      </c>
      <c r="J449" s="104">
        <f t="shared" ref="J449" si="1706">I449/3*2</f>
        <v>5.3424831949387104E-3</v>
      </c>
      <c r="K449" s="106">
        <f t="shared" si="1358"/>
        <v>756.82680901542108</v>
      </c>
      <c r="L449" s="139">
        <f t="shared" ref="L449" si="1707">D449-D442</f>
        <v>638005</v>
      </c>
      <c r="N449" s="136">
        <f t="shared" si="1532"/>
        <v>0</v>
      </c>
      <c r="O449" s="129">
        <f t="shared" ref="O449" si="1708">A449</f>
        <v>44753</v>
      </c>
    </row>
    <row r="450" spans="1:15" x14ac:dyDescent="0.3">
      <c r="A450" s="129">
        <v>44754</v>
      </c>
      <c r="B450" s="132">
        <v>692</v>
      </c>
      <c r="C450" s="114">
        <f t="shared" ref="C450" si="1709">D450-D449</f>
        <v>127611</v>
      </c>
      <c r="D450" s="141">
        <v>29308100</v>
      </c>
      <c r="E450" s="111" t="s">
        <v>99</v>
      </c>
      <c r="F450" s="116">
        <v>1679600</v>
      </c>
      <c r="G450" s="100">
        <f t="shared" ref="G450" si="1710">F450-F449</f>
        <v>31900</v>
      </c>
      <c r="H450" s="194">
        <f t="shared" si="1572"/>
        <v>1.9924080664294186E-2</v>
      </c>
      <c r="I450" s="103">
        <f t="shared" ref="I450" si="1711">H450*41%</f>
        <v>8.1688730723606159E-3</v>
      </c>
      <c r="J450" s="104">
        <f t="shared" ref="J450" si="1712">I450/3*2</f>
        <v>5.4459153815737439E-3</v>
      </c>
      <c r="K450" s="106">
        <f t="shared" si="1358"/>
        <v>753.12930011862397</v>
      </c>
      <c r="L450" s="139">
        <f t="shared" ref="L450" si="1713">D450-D443</f>
        <v>634888</v>
      </c>
      <c r="N450" s="136">
        <f t="shared" si="1532"/>
        <v>0</v>
      </c>
      <c r="O450" s="129">
        <f t="shared" ref="O450" si="1714">A450</f>
        <v>44754</v>
      </c>
    </row>
    <row r="451" spans="1:15" x14ac:dyDescent="0.3">
      <c r="A451" s="129">
        <v>44755</v>
      </c>
      <c r="B451" s="132">
        <v>720</v>
      </c>
      <c r="C451" s="114">
        <f t="shared" ref="C451" si="1715">D451-D450</f>
        <v>152149</v>
      </c>
      <c r="D451" s="141">
        <v>29460249</v>
      </c>
      <c r="E451" s="111" t="s">
        <v>99</v>
      </c>
      <c r="F451" s="116">
        <v>1769000</v>
      </c>
      <c r="G451" s="100">
        <f t="shared" ref="G451" si="1716">F451-F450</f>
        <v>89400</v>
      </c>
      <c r="H451" s="194">
        <f t="shared" si="1572"/>
        <v>2.0984578884934758E-2</v>
      </c>
      <c r="I451" s="103">
        <f t="shared" ref="I451" si="1717">H451*41%</f>
        <v>8.6036773428232495E-3</v>
      </c>
      <c r="J451" s="104">
        <f t="shared" ref="J451" si="1718">I451/3*2</f>
        <v>5.7357848952154997E-3</v>
      </c>
      <c r="K451" s="106">
        <f t="shared" si="1358"/>
        <v>772.99525504151836</v>
      </c>
      <c r="L451" s="139">
        <f t="shared" ref="L451" si="1719">D451-D444</f>
        <v>651635</v>
      </c>
      <c r="N451" s="136">
        <f t="shared" si="1532"/>
        <v>0</v>
      </c>
      <c r="O451" s="129">
        <f t="shared" ref="O451" si="1720">A451</f>
        <v>44755</v>
      </c>
    </row>
    <row r="452" spans="1:15" x14ac:dyDescent="0.3">
      <c r="A452" s="129">
        <v>44756</v>
      </c>
      <c r="B452" s="132">
        <v>719</v>
      </c>
      <c r="C452" s="114">
        <f t="shared" ref="C452" si="1721">D452-D451</f>
        <v>109694</v>
      </c>
      <c r="D452" s="141">
        <v>29569943</v>
      </c>
      <c r="E452" s="111" t="s">
        <v>99</v>
      </c>
      <c r="F452" s="116">
        <v>1794500</v>
      </c>
      <c r="G452" s="100">
        <f t="shared" ref="G452" si="1722">F452-F451</f>
        <v>25500</v>
      </c>
      <c r="H452" s="194">
        <f t="shared" si="1572"/>
        <v>2.1287069988137605E-2</v>
      </c>
      <c r="I452" s="103">
        <f t="shared" ref="I452" si="1723">H452*41%</f>
        <v>8.7276986951364179E-3</v>
      </c>
      <c r="J452" s="104">
        <f t="shared" ref="J452" si="1724">I452/3*2</f>
        <v>5.8184657967576122E-3</v>
      </c>
      <c r="K452" s="106">
        <f t="shared" si="1358"/>
        <v>763.46026097271647</v>
      </c>
      <c r="L452" s="139">
        <f t="shared" ref="L452" si="1725">D452-D445</f>
        <v>643597</v>
      </c>
      <c r="N452" s="136">
        <f t="shared" si="1532"/>
        <v>0</v>
      </c>
      <c r="O452" s="129">
        <f t="shared" ref="O452" si="1726">A452</f>
        <v>44756</v>
      </c>
    </row>
    <row r="453" spans="1:15" x14ac:dyDescent="0.3">
      <c r="A453" s="129">
        <v>44757</v>
      </c>
      <c r="B453" s="132">
        <v>753</v>
      </c>
      <c r="C453" s="114">
        <f t="shared" ref="C453" si="1727">D453-D452</f>
        <v>123046</v>
      </c>
      <c r="D453" s="141">
        <v>29692989</v>
      </c>
      <c r="E453" s="111" t="s">
        <v>99</v>
      </c>
      <c r="F453" s="116">
        <v>1888600</v>
      </c>
      <c r="G453" s="100">
        <f t="shared" ref="G453" si="1728">F453-F452</f>
        <v>94100</v>
      </c>
      <c r="H453" s="194">
        <f t="shared" si="1572"/>
        <v>2.240332147093713E-2</v>
      </c>
      <c r="I453" s="103">
        <f t="shared" ref="I453" si="1729">H453*41%</f>
        <v>9.1853618030842219E-3</v>
      </c>
      <c r="J453" s="104">
        <f t="shared" ref="J453" si="1730">I453/3*2</f>
        <v>6.1235745353894816E-3</v>
      </c>
      <c r="K453" s="106">
        <f t="shared" si="1358"/>
        <v>795.63938315539735</v>
      </c>
      <c r="L453" s="139">
        <f t="shared" ref="L453" si="1731">D453-D446</f>
        <v>670724</v>
      </c>
      <c r="N453" s="136">
        <f t="shared" si="1532"/>
        <v>0</v>
      </c>
      <c r="O453" s="129">
        <f t="shared" ref="O453" si="1732">A453</f>
        <v>44757</v>
      </c>
    </row>
    <row r="454" spans="1:15" x14ac:dyDescent="0.3">
      <c r="A454" s="129">
        <v>44758</v>
      </c>
      <c r="B454" s="132">
        <v>725</v>
      </c>
      <c r="C454" s="110">
        <f t="shared" ref="C454" si="1733">D454-D453</f>
        <v>0</v>
      </c>
      <c r="D454" s="141">
        <v>29692989</v>
      </c>
      <c r="E454" s="111" t="s">
        <v>99</v>
      </c>
      <c r="F454" s="116">
        <v>1867900</v>
      </c>
      <c r="G454" s="100">
        <f t="shared" ref="G454" si="1734">F454-F453</f>
        <v>-20700</v>
      </c>
      <c r="H454" s="194">
        <f t="shared" si="1572"/>
        <v>2.2157769869513642E-2</v>
      </c>
      <c r="I454" s="103">
        <f t="shared" ref="I454" si="1735">H454*41%</f>
        <v>9.084685646500593E-3</v>
      </c>
      <c r="J454" s="104">
        <f t="shared" ref="J454" si="1736">I454/3*2</f>
        <v>6.0564570976670623E-3</v>
      </c>
      <c r="K454" s="106">
        <f t="shared" si="1358"/>
        <v>795.63819691577703</v>
      </c>
      <c r="L454" s="139">
        <f t="shared" ref="L454" si="1737">D454-D447</f>
        <v>670723</v>
      </c>
      <c r="N454" s="136">
        <f t="shared" si="1532"/>
        <v>0</v>
      </c>
      <c r="O454" s="129">
        <f t="shared" ref="O454" si="1738">A454</f>
        <v>44758</v>
      </c>
    </row>
    <row r="455" spans="1:15" x14ac:dyDescent="0.3">
      <c r="A455" s="129">
        <v>44759</v>
      </c>
      <c r="B455" s="132">
        <v>709</v>
      </c>
      <c r="C455" s="110">
        <f t="shared" ref="C455" si="1739">D455-D454</f>
        <v>0</v>
      </c>
      <c r="D455" s="141">
        <v>29692989</v>
      </c>
      <c r="E455" s="111" t="s">
        <v>99</v>
      </c>
      <c r="F455" s="116">
        <v>1763800</v>
      </c>
      <c r="G455" s="100">
        <f t="shared" ref="G455" si="1740">F455-F454</f>
        <v>-104100</v>
      </c>
      <c r="H455" s="194">
        <f t="shared" si="1572"/>
        <v>2.0922894424673783E-2</v>
      </c>
      <c r="I455" s="103">
        <f t="shared" ref="I455" si="1741">H455*41%</f>
        <v>8.5783867141162509E-3</v>
      </c>
      <c r="J455" s="104">
        <f t="shared" ref="J455" si="1742">I455/3*2</f>
        <v>5.7189244760775006E-3</v>
      </c>
      <c r="K455" s="106">
        <f t="shared" ref="K455:K508" si="1743">(D455-D448)/$H$3*100000</f>
        <v>791.49347568208771</v>
      </c>
      <c r="L455" s="139">
        <f t="shared" ref="L455" si="1744">D455-D448</f>
        <v>667229</v>
      </c>
      <c r="N455" s="136">
        <f t="shared" si="1532"/>
        <v>0</v>
      </c>
      <c r="O455" s="129">
        <f t="shared" ref="O455" si="1745">A455</f>
        <v>44759</v>
      </c>
    </row>
    <row r="456" spans="1:15" x14ac:dyDescent="0.3">
      <c r="A456" s="129">
        <v>44760</v>
      </c>
      <c r="B456" s="132">
        <v>744</v>
      </c>
      <c r="C456" s="114">
        <f t="shared" ref="C456" si="1746">D456-D455</f>
        <v>160691</v>
      </c>
      <c r="D456" s="141">
        <v>29853680</v>
      </c>
      <c r="E456" s="111" t="s">
        <v>99</v>
      </c>
      <c r="F456" s="116">
        <v>1804600</v>
      </c>
      <c r="G456" s="100">
        <f t="shared" ref="G456" si="1747">F456-F455</f>
        <v>40800</v>
      </c>
      <c r="H456" s="194">
        <f t="shared" si="1572"/>
        <v>2.140688018979834E-2</v>
      </c>
      <c r="I456" s="103">
        <f t="shared" ref="I456" si="1748">H456*41%</f>
        <v>8.7768208778173182E-3</v>
      </c>
      <c r="J456" s="104">
        <f t="shared" ref="J456" si="1749">I456/3*2</f>
        <v>5.8512139185448791E-3</v>
      </c>
      <c r="K456" s="106">
        <f t="shared" si="1743"/>
        <v>798.56583629893237</v>
      </c>
      <c r="L456" s="139">
        <f t="shared" ref="L456" si="1750">D456-D449</f>
        <v>673191</v>
      </c>
      <c r="N456" s="136">
        <f t="shared" si="1532"/>
        <v>0</v>
      </c>
      <c r="O456" s="129">
        <f t="shared" ref="O456" si="1751">A456</f>
        <v>44760</v>
      </c>
    </row>
    <row r="457" spans="1:15" x14ac:dyDescent="0.3">
      <c r="A457" s="129">
        <v>44761</v>
      </c>
      <c r="B457" s="132">
        <v>740</v>
      </c>
      <c r="C457" s="114">
        <f t="shared" ref="C457" si="1752">D457-D456</f>
        <v>140999</v>
      </c>
      <c r="D457" s="141">
        <v>29994679</v>
      </c>
      <c r="E457" s="111" t="s">
        <v>99</v>
      </c>
      <c r="F457" s="116">
        <v>1835700</v>
      </c>
      <c r="G457" s="100">
        <f t="shared" ref="G457" si="1753">F457-F456</f>
        <v>31100</v>
      </c>
      <c r="H457" s="194">
        <f t="shared" si="1572"/>
        <v>2.1775800711743773E-2</v>
      </c>
      <c r="I457" s="103">
        <f t="shared" ref="I457" si="1754">H457*41%</f>
        <v>8.9280782918149462E-3</v>
      </c>
      <c r="J457" s="104">
        <f t="shared" ref="J457" si="1755">I457/3*2</f>
        <v>5.9520521945432975E-3</v>
      </c>
      <c r="K457" s="106">
        <f t="shared" si="1743"/>
        <v>814.44721233689211</v>
      </c>
      <c r="L457" s="139">
        <f t="shared" ref="L457" si="1756">D457-D450</f>
        <v>686579</v>
      </c>
      <c r="N457" s="136">
        <f t="shared" si="1532"/>
        <v>0</v>
      </c>
      <c r="O457" s="129">
        <f t="shared" ref="O457" si="1757">A457</f>
        <v>44761</v>
      </c>
    </row>
    <row r="458" spans="1:15" x14ac:dyDescent="0.3">
      <c r="A458" s="129">
        <v>44762</v>
      </c>
      <c r="B458" s="132">
        <v>740</v>
      </c>
      <c r="C458" s="114">
        <f t="shared" ref="C458" si="1758">D458-D457</f>
        <v>136624</v>
      </c>
      <c r="D458" s="141">
        <v>30131303</v>
      </c>
      <c r="E458" s="111" t="s">
        <v>99</v>
      </c>
      <c r="F458" s="116">
        <v>1874100</v>
      </c>
      <c r="G458" s="100">
        <f t="shared" ref="G458" si="1759">F458-F457</f>
        <v>38400</v>
      </c>
      <c r="H458" s="194">
        <f t="shared" si="1572"/>
        <v>2.2231316725978646E-2</v>
      </c>
      <c r="I458" s="103">
        <f t="shared" ref="I458" si="1760">H458*41%</f>
        <v>9.1148398576512447E-3</v>
      </c>
      <c r="J458" s="104">
        <f t="shared" ref="J458" si="1761">I458/3*2</f>
        <v>6.0765599051008298E-3</v>
      </c>
      <c r="K458" s="106">
        <f t="shared" si="1743"/>
        <v>796.03084223013047</v>
      </c>
      <c r="L458" s="139">
        <f t="shared" ref="L458" si="1762">D458-D451</f>
        <v>671054</v>
      </c>
      <c r="N458" s="136">
        <f t="shared" si="1532"/>
        <v>0</v>
      </c>
      <c r="O458" s="129">
        <f t="shared" ref="O458" si="1763">A458</f>
        <v>44762</v>
      </c>
    </row>
    <row r="459" spans="1:15" x14ac:dyDescent="0.3">
      <c r="A459" s="129">
        <v>44763</v>
      </c>
      <c r="B459" s="132">
        <v>729</v>
      </c>
      <c r="C459" s="114">
        <f t="shared" ref="C459" si="1764">D459-D458</f>
        <v>107819</v>
      </c>
      <c r="D459" s="141">
        <v>30239122</v>
      </c>
      <c r="E459" s="111" t="s">
        <v>99</v>
      </c>
      <c r="F459" s="116">
        <v>1892200</v>
      </c>
      <c r="G459" s="100">
        <f t="shared" ref="G459" si="1765">F459-F458</f>
        <v>18100</v>
      </c>
      <c r="H459" s="194">
        <f t="shared" si="1572"/>
        <v>2.244602609727165E-2</v>
      </c>
      <c r="I459" s="103">
        <f t="shared" ref="I459" si="1766">H459*41%</f>
        <v>9.2028706998813752E-3</v>
      </c>
      <c r="J459" s="104">
        <f t="shared" ref="J459" si="1767">I459/3*2</f>
        <v>6.1352471332542504E-3</v>
      </c>
      <c r="K459" s="106">
        <f t="shared" si="1743"/>
        <v>793.8066429418742</v>
      </c>
      <c r="L459" s="139">
        <f t="shared" ref="L459" si="1768">D459-D452</f>
        <v>669179</v>
      </c>
      <c r="N459" s="136">
        <f t="shared" si="1532"/>
        <v>0</v>
      </c>
      <c r="O459" s="129">
        <f t="shared" ref="O459" si="1769">A459</f>
        <v>44763</v>
      </c>
    </row>
    <row r="460" spans="1:15" x14ac:dyDescent="0.3">
      <c r="A460" s="129">
        <v>44764</v>
      </c>
      <c r="B460" s="132">
        <v>710</v>
      </c>
      <c r="C460" s="114">
        <f t="shared" ref="C460" si="1770">D460-D459</f>
        <v>92009</v>
      </c>
      <c r="D460" s="141">
        <v>30331131</v>
      </c>
      <c r="E460" s="111" t="s">
        <v>99</v>
      </c>
      <c r="F460" s="116">
        <v>1953500</v>
      </c>
      <c r="G460" s="100">
        <f t="shared" ref="G460" si="1771">F460-F459</f>
        <v>61300</v>
      </c>
      <c r="H460" s="194">
        <f t="shared" si="1572"/>
        <v>2.3173190984578883E-2</v>
      </c>
      <c r="I460" s="103">
        <f t="shared" ref="I460" si="1772">H460*41%</f>
        <v>9.501008303677342E-3</v>
      </c>
      <c r="J460" s="104">
        <f t="shared" ref="J460" si="1773">I460/3*2</f>
        <v>6.3340055357848949E-3</v>
      </c>
      <c r="K460" s="106">
        <f t="shared" si="1743"/>
        <v>756.98932384341629</v>
      </c>
      <c r="L460" s="139">
        <f t="shared" ref="L460" si="1774">D460-D453</f>
        <v>638142</v>
      </c>
      <c r="N460" s="136">
        <f t="shared" si="1532"/>
        <v>0</v>
      </c>
      <c r="O460" s="129">
        <f t="shared" ref="O460" si="1775">A460</f>
        <v>44764</v>
      </c>
    </row>
    <row r="461" spans="1:15" x14ac:dyDescent="0.3">
      <c r="A461" s="129">
        <v>44765</v>
      </c>
      <c r="B461" s="132">
        <v>680</v>
      </c>
      <c r="C461" s="110">
        <f t="shared" ref="C461" si="1776">D461-D460</f>
        <v>2</v>
      </c>
      <c r="D461" s="141">
        <v>30331133</v>
      </c>
      <c r="E461" s="111" t="s">
        <v>99</v>
      </c>
      <c r="F461" s="116">
        <v>1932200</v>
      </c>
      <c r="G461" s="100">
        <f t="shared" ref="G461" si="1777">F461-F460</f>
        <v>-21300</v>
      </c>
      <c r="H461" s="194">
        <f t="shared" si="1572"/>
        <v>2.2920521945432978E-2</v>
      </c>
      <c r="I461" s="103">
        <f t="shared" ref="I461" si="1778">H461*41%</f>
        <v>9.3974139976275208E-3</v>
      </c>
      <c r="J461" s="104">
        <f t="shared" ref="J461" si="1779">I461/3*2</f>
        <v>6.2649426650850139E-3</v>
      </c>
      <c r="K461" s="106">
        <f t="shared" si="1743"/>
        <v>756.99169632265716</v>
      </c>
      <c r="L461" s="139">
        <f t="shared" ref="L461" si="1780">D461-D454</f>
        <v>638144</v>
      </c>
      <c r="N461" s="136">
        <f t="shared" si="1532"/>
        <v>0</v>
      </c>
      <c r="O461" s="129">
        <f t="shared" ref="O461" si="1781">A461</f>
        <v>44765</v>
      </c>
    </row>
    <row r="462" spans="1:15" x14ac:dyDescent="0.3">
      <c r="A462" s="129">
        <v>44766</v>
      </c>
      <c r="B462" s="132">
        <v>665</v>
      </c>
      <c r="C462" s="110">
        <f t="shared" ref="C462" si="1782">D462-D461</f>
        <v>0</v>
      </c>
      <c r="D462" s="141">
        <v>30331133</v>
      </c>
      <c r="E462" s="111" t="s">
        <v>99</v>
      </c>
      <c r="F462" s="116">
        <v>1815200</v>
      </c>
      <c r="G462" s="100">
        <f t="shared" ref="G462" si="1783">F462-F461</f>
        <v>-117000</v>
      </c>
      <c r="H462" s="194">
        <f t="shared" si="1572"/>
        <v>2.1532621589561093E-2</v>
      </c>
      <c r="I462" s="103">
        <f t="shared" ref="I462" si="1784">H462*41%</f>
        <v>8.8283748517200469E-3</v>
      </c>
      <c r="J462" s="104">
        <f t="shared" ref="J462" si="1785">I462/3*2</f>
        <v>5.8855832344800315E-3</v>
      </c>
      <c r="K462" s="106">
        <f t="shared" si="1743"/>
        <v>756.99169632265716</v>
      </c>
      <c r="L462" s="139">
        <f t="shared" ref="L462" si="1786">D462-D455</f>
        <v>638144</v>
      </c>
      <c r="N462" s="136">
        <f t="shared" si="1532"/>
        <v>0</v>
      </c>
      <c r="O462" s="129">
        <f t="shared" ref="O462" si="1787">A462</f>
        <v>44766</v>
      </c>
    </row>
    <row r="463" spans="1:15" x14ac:dyDescent="0.3">
      <c r="A463" s="129">
        <v>44767</v>
      </c>
      <c r="B463" s="132">
        <v>679</v>
      </c>
      <c r="C463" s="114">
        <f t="shared" ref="C463" si="1788">D463-D462</f>
        <v>145472</v>
      </c>
      <c r="D463" s="141">
        <v>30476605</v>
      </c>
      <c r="E463" s="111" t="s">
        <v>99</v>
      </c>
      <c r="F463" s="116">
        <v>1827900</v>
      </c>
      <c r="G463" s="100">
        <f t="shared" ref="G463" si="1789">F463-F462</f>
        <v>12700</v>
      </c>
      <c r="H463" s="194">
        <f t="shared" si="1572"/>
        <v>2.1683274021352315E-2</v>
      </c>
      <c r="I463" s="103">
        <f t="shared" ref="I463" si="1790">H463*41%</f>
        <v>8.8901423487544491E-3</v>
      </c>
      <c r="J463" s="104">
        <f t="shared" ref="J463" si="1791">I463/3*2</f>
        <v>5.9267615658362997E-3</v>
      </c>
      <c r="K463" s="106">
        <f t="shared" si="1743"/>
        <v>738.93831553973905</v>
      </c>
      <c r="L463" s="139">
        <f t="shared" ref="L463" si="1792">D463-D456</f>
        <v>622925</v>
      </c>
      <c r="N463" s="136">
        <f t="shared" si="1532"/>
        <v>0</v>
      </c>
      <c r="O463" s="129">
        <f t="shared" ref="O463" si="1793">A463</f>
        <v>44767</v>
      </c>
    </row>
    <row r="464" spans="1:15" x14ac:dyDescent="0.3">
      <c r="A464" s="129">
        <v>44768</v>
      </c>
      <c r="B464" s="132">
        <v>652</v>
      </c>
      <c r="C464" s="114">
        <f t="shared" ref="C464" si="1794">D464-D463</f>
        <v>121780</v>
      </c>
      <c r="D464" s="141">
        <v>30598385</v>
      </c>
      <c r="E464" s="111" t="s">
        <v>99</v>
      </c>
      <c r="F464" s="116">
        <v>1826900</v>
      </c>
      <c r="G464" s="100">
        <f t="shared" ref="G464" si="1795">F464-F463</f>
        <v>-1000</v>
      </c>
      <c r="H464" s="194">
        <f t="shared" si="1572"/>
        <v>2.1671411625148278E-2</v>
      </c>
      <c r="I464" s="103">
        <f t="shared" ref="I464" si="1796">H464*41%</f>
        <v>8.8852787663107943E-3</v>
      </c>
      <c r="J464" s="104">
        <f t="shared" ref="J464" si="1797">I464/3*2</f>
        <v>5.9235191775405295E-3</v>
      </c>
      <c r="K464" s="106">
        <f t="shared" si="1743"/>
        <v>716.13997627520757</v>
      </c>
      <c r="L464" s="139">
        <f t="shared" ref="L464" si="1798">D464-D457</f>
        <v>603706</v>
      </c>
      <c r="N464" s="136">
        <f t="shared" si="1532"/>
        <v>0</v>
      </c>
      <c r="O464" s="129">
        <f t="shared" ref="O464" si="1799">A464</f>
        <v>44768</v>
      </c>
    </row>
    <row r="465" spans="1:15" x14ac:dyDescent="0.3">
      <c r="A465" s="129">
        <v>44769</v>
      </c>
      <c r="B465" s="132">
        <v>630</v>
      </c>
      <c r="C465" s="114">
        <f t="shared" ref="C465" si="1800">D465-D464</f>
        <v>104126</v>
      </c>
      <c r="D465" s="141">
        <v>30702511</v>
      </c>
      <c r="E465" s="111" t="s">
        <v>99</v>
      </c>
      <c r="F465" s="116">
        <v>1821100</v>
      </c>
      <c r="G465" s="100">
        <f t="shared" ref="G465" si="1801">F465-F464</f>
        <v>-5800</v>
      </c>
      <c r="H465" s="194">
        <f t="shared" si="1572"/>
        <v>2.1602609727164886E-2</v>
      </c>
      <c r="I465" s="103">
        <f t="shared" ref="I465" si="1802">H465*41%</f>
        <v>8.8570699881376034E-3</v>
      </c>
      <c r="J465" s="104">
        <f t="shared" ref="J465" si="1803">I465/3*2</f>
        <v>5.9047133254250686E-3</v>
      </c>
      <c r="K465" s="106">
        <f t="shared" si="1743"/>
        <v>677.58956109134044</v>
      </c>
      <c r="L465" s="139">
        <f t="shared" ref="L465" si="1804">D465-D458</f>
        <v>571208</v>
      </c>
      <c r="N465" s="136">
        <f t="shared" si="1532"/>
        <v>0</v>
      </c>
      <c r="O465" s="129">
        <f t="shared" ref="O465" si="1805">A465</f>
        <v>44769</v>
      </c>
    </row>
    <row r="466" spans="1:15" x14ac:dyDescent="0.3">
      <c r="A466" s="129">
        <v>44770</v>
      </c>
      <c r="B466" s="132">
        <v>607</v>
      </c>
      <c r="C466" s="114">
        <f t="shared" ref="C466" si="1806">D466-D465</f>
        <v>84798</v>
      </c>
      <c r="D466" s="141">
        <v>30787309</v>
      </c>
      <c r="E466" s="111" t="s">
        <v>99</v>
      </c>
      <c r="F466" s="116">
        <v>1810100</v>
      </c>
      <c r="G466" s="100">
        <f t="shared" ref="G466" si="1807">F466-F465</f>
        <v>-11000</v>
      </c>
      <c r="H466" s="194">
        <f t="shared" si="1572"/>
        <v>2.1472123368920522E-2</v>
      </c>
      <c r="I466" s="103">
        <f t="shared" ref="I466" si="1808">H466*41%</f>
        <v>8.8035705812574139E-3</v>
      </c>
      <c r="J466" s="104">
        <f t="shared" ref="J466" si="1809">I466/3*2</f>
        <v>5.8690470541716095E-3</v>
      </c>
      <c r="K466" s="106">
        <f t="shared" si="1743"/>
        <v>650.28113879003558</v>
      </c>
      <c r="L466" s="139">
        <f t="shared" ref="L466" si="1810">D466-D459</f>
        <v>548187</v>
      </c>
      <c r="N466" s="136">
        <f t="shared" si="1532"/>
        <v>0</v>
      </c>
      <c r="O466" s="129">
        <f t="shared" ref="O466" si="1811">A466</f>
        <v>44770</v>
      </c>
    </row>
    <row r="467" spans="1:15" x14ac:dyDescent="0.3">
      <c r="A467" s="129">
        <v>44771</v>
      </c>
      <c r="B467" s="132">
        <v>578</v>
      </c>
      <c r="C467" s="114">
        <f t="shared" ref="C467" si="1812">D467-D466</f>
        <v>66003</v>
      </c>
      <c r="D467" s="141">
        <v>30853312</v>
      </c>
      <c r="E467" s="111" t="s">
        <v>99</v>
      </c>
      <c r="F467" s="116">
        <v>1846000</v>
      </c>
      <c r="G467" s="100">
        <f t="shared" ref="G467" si="1813">F467-F466</f>
        <v>35900</v>
      </c>
      <c r="H467" s="194">
        <f t="shared" si="1572"/>
        <v>2.1897983392645315E-2</v>
      </c>
      <c r="I467" s="103">
        <f t="shared" ref="I467" si="1814">H467*41%</f>
        <v>8.9781731909845779E-3</v>
      </c>
      <c r="J467" s="104">
        <f t="shared" ref="J467" si="1815">I467/3*2</f>
        <v>5.9854487939897186E-3</v>
      </c>
      <c r="K467" s="106">
        <f t="shared" si="1743"/>
        <v>619.43179122182687</v>
      </c>
      <c r="L467" s="139">
        <f t="shared" ref="L467" si="1816">D467-D460</f>
        <v>522181</v>
      </c>
      <c r="N467" s="136">
        <f t="shared" si="1532"/>
        <v>0</v>
      </c>
      <c r="O467" s="129">
        <f t="shared" ref="O467" si="1817">A467</f>
        <v>44771</v>
      </c>
    </row>
    <row r="468" spans="1:15" x14ac:dyDescent="0.3">
      <c r="A468" s="129">
        <v>44772</v>
      </c>
      <c r="B468" s="132">
        <v>552</v>
      </c>
      <c r="C468" s="110">
        <f t="shared" ref="C468" si="1818">D468-D467</f>
        <v>2</v>
      </c>
      <c r="D468" s="141">
        <v>30853314</v>
      </c>
      <c r="E468" s="111" t="s">
        <v>99</v>
      </c>
      <c r="F468" s="116">
        <v>1826100</v>
      </c>
      <c r="G468" s="100">
        <f t="shared" ref="G468" si="1819">F468-F467</f>
        <v>-19900</v>
      </c>
      <c r="H468" s="194">
        <f t="shared" si="1572"/>
        <v>2.1661921708185053E-2</v>
      </c>
      <c r="I468" s="103">
        <f t="shared" ref="I468" si="1820">H468*41%</f>
        <v>8.8813879003558707E-3</v>
      </c>
      <c r="J468" s="104">
        <f t="shared" ref="J468" si="1821">I468/3*2</f>
        <v>5.9209252669039135E-3</v>
      </c>
      <c r="K468" s="106">
        <f t="shared" si="1743"/>
        <v>619.43179122182687</v>
      </c>
      <c r="L468" s="139">
        <f t="shared" ref="L468" si="1822">D468-D461</f>
        <v>522181</v>
      </c>
      <c r="N468" s="136">
        <f t="shared" si="1532"/>
        <v>0</v>
      </c>
      <c r="O468" s="129">
        <f t="shared" ref="O468" si="1823">A468</f>
        <v>44772</v>
      </c>
    </row>
    <row r="469" spans="1:15" x14ac:dyDescent="0.3">
      <c r="A469" s="129">
        <v>44773</v>
      </c>
      <c r="B469" s="132">
        <v>539</v>
      </c>
      <c r="C469" s="110">
        <f t="shared" ref="C469" si="1824">D469-D468</f>
        <v>861</v>
      </c>
      <c r="D469" s="141">
        <v>30854175</v>
      </c>
      <c r="E469" s="111" t="s">
        <v>62</v>
      </c>
      <c r="F469" s="116">
        <v>1705100</v>
      </c>
      <c r="G469" s="100">
        <f t="shared" ref="G469" si="1825">F469-F468</f>
        <v>-121000</v>
      </c>
      <c r="H469" s="194">
        <f t="shared" si="1572"/>
        <v>2.0226571767497033E-2</v>
      </c>
      <c r="I469" s="103">
        <f t="shared" ref="I469" si="1826">H469*41%</f>
        <v>8.2928944246737826E-3</v>
      </c>
      <c r="J469" s="104">
        <f t="shared" ref="J469" si="1827">I469/3*2</f>
        <v>5.5285962831158547E-3</v>
      </c>
      <c r="K469" s="106">
        <f t="shared" si="1743"/>
        <v>620.45314353499407</v>
      </c>
      <c r="L469" s="139">
        <f t="shared" ref="L469" si="1828">D469-D462</f>
        <v>523042</v>
      </c>
      <c r="N469" s="136">
        <f t="shared" si="1532"/>
        <v>0</v>
      </c>
      <c r="O469" s="129">
        <f t="shared" ref="O469" si="1829">A469</f>
        <v>44773</v>
      </c>
    </row>
    <row r="470" spans="1:15" x14ac:dyDescent="0.3">
      <c r="A470" s="129">
        <v>44774</v>
      </c>
      <c r="B470" s="132">
        <v>516</v>
      </c>
      <c r="C470" s="114">
        <f t="shared" ref="C470" si="1830">D470-D469</f>
        <v>102698</v>
      </c>
      <c r="D470" s="141">
        <v>30956873</v>
      </c>
      <c r="E470" s="111" t="s">
        <v>62</v>
      </c>
      <c r="F470" s="116">
        <v>1674700</v>
      </c>
      <c r="G470" s="100">
        <f t="shared" ref="G470" si="1831">F470-F469</f>
        <v>-30400</v>
      </c>
      <c r="H470" s="194">
        <f t="shared" si="1572"/>
        <v>1.9865954922894426E-2</v>
      </c>
      <c r="I470" s="103">
        <f t="shared" ref="I470" si="1832">H470*41%</f>
        <v>8.1450415183867142E-3</v>
      </c>
      <c r="J470" s="104">
        <f t="shared" ref="J470" si="1833">I470/3*2</f>
        <v>5.4300276789244761E-3</v>
      </c>
      <c r="K470" s="106">
        <f t="shared" si="1743"/>
        <v>569.71293001186234</v>
      </c>
      <c r="L470" s="139">
        <f t="shared" ref="L470" si="1834">D470-D463</f>
        <v>480268</v>
      </c>
      <c r="N470" s="136">
        <f t="shared" si="1532"/>
        <v>0</v>
      </c>
      <c r="O470" s="129">
        <f t="shared" ref="O470" si="1835">A470</f>
        <v>44774</v>
      </c>
    </row>
    <row r="471" spans="1:15" x14ac:dyDescent="0.3">
      <c r="A471" s="129">
        <v>44775</v>
      </c>
      <c r="B471" s="132">
        <v>478</v>
      </c>
      <c r="C471" s="114">
        <f t="shared" ref="C471" si="1836">D471-D470</f>
        <v>87681</v>
      </c>
      <c r="D471" s="141">
        <v>31044554</v>
      </c>
      <c r="E471" s="111" t="s">
        <v>62</v>
      </c>
      <c r="F471" s="116">
        <v>1640400</v>
      </c>
      <c r="G471" s="100">
        <f t="shared" ref="G471" si="1837">F471-F470</f>
        <v>-34300</v>
      </c>
      <c r="H471" s="194">
        <f t="shared" si="1572"/>
        <v>1.9459074733096087E-2</v>
      </c>
      <c r="I471" s="103">
        <f t="shared" ref="I471" si="1838">H471*41%</f>
        <v>7.9782206405693955E-3</v>
      </c>
      <c r="J471" s="104">
        <f t="shared" ref="J471" si="1839">I471/3*2</f>
        <v>5.3188137603795973E-3</v>
      </c>
      <c r="K471" s="106">
        <f t="shared" si="1743"/>
        <v>529.26334519572947</v>
      </c>
      <c r="L471" s="139">
        <f t="shared" ref="L471" si="1840">D471-D464</f>
        <v>446169</v>
      </c>
      <c r="N471" s="136">
        <f t="shared" si="1532"/>
        <v>0</v>
      </c>
      <c r="O471" s="129">
        <f t="shared" ref="O471" si="1841">A471</f>
        <v>44775</v>
      </c>
    </row>
    <row r="472" spans="1:15" x14ac:dyDescent="0.3">
      <c r="A472" s="129">
        <v>44776</v>
      </c>
      <c r="B472" s="132">
        <v>451</v>
      </c>
      <c r="C472" s="114">
        <f t="shared" ref="C472" si="1842">D472-D471</f>
        <v>74645</v>
      </c>
      <c r="D472" s="141">
        <v>31119199</v>
      </c>
      <c r="E472" s="111" t="s">
        <v>62</v>
      </c>
      <c r="F472" s="116">
        <v>1609100</v>
      </c>
      <c r="G472" s="100">
        <f t="shared" ref="G472" si="1843">F472-F471</f>
        <v>-31300</v>
      </c>
      <c r="H472" s="194">
        <f t="shared" si="1572"/>
        <v>1.9087781731909847E-2</v>
      </c>
      <c r="I472" s="103">
        <f t="shared" ref="I472" si="1844">H472*41%</f>
        <v>7.8259905100830363E-3</v>
      </c>
      <c r="J472" s="104">
        <f t="shared" ref="J472" si="1845">I472/3*2</f>
        <v>5.2173270067220239E-3</v>
      </c>
      <c r="K472" s="106">
        <f t="shared" si="1743"/>
        <v>494.29181494661924</v>
      </c>
      <c r="L472" s="139">
        <f t="shared" ref="L472" si="1846">D472-D465</f>
        <v>416688</v>
      </c>
      <c r="N472" s="136">
        <f t="shared" si="1532"/>
        <v>0</v>
      </c>
      <c r="O472" s="129">
        <f t="shared" ref="O472" si="1847">A472</f>
        <v>44776</v>
      </c>
    </row>
    <row r="473" spans="1:15" x14ac:dyDescent="0.3">
      <c r="A473" s="129">
        <v>44777</v>
      </c>
      <c r="B473" s="132">
        <v>432</v>
      </c>
      <c r="C473" s="114">
        <f t="shared" ref="C473" si="1848">D473-D472</f>
        <v>59506</v>
      </c>
      <c r="D473" s="141">
        <v>31178705</v>
      </c>
      <c r="E473" s="111" t="s">
        <v>62</v>
      </c>
      <c r="F473" s="116">
        <v>1578500</v>
      </c>
      <c r="G473" s="100">
        <f t="shared" ref="G473" si="1849">F473-F472</f>
        <v>-30600</v>
      </c>
      <c r="H473" s="194">
        <f t="shared" si="1572"/>
        <v>1.8724792408066428E-2</v>
      </c>
      <c r="I473" s="103">
        <f t="shared" ref="I473" si="1850">H473*41%</f>
        <v>7.6771648873072348E-3</v>
      </c>
      <c r="J473" s="104">
        <f t="shared" ref="J473" si="1851">I473/3*2</f>
        <v>5.1181099248714902E-3</v>
      </c>
      <c r="K473" s="106">
        <f t="shared" si="1743"/>
        <v>464.28944246737836</v>
      </c>
      <c r="L473" s="139">
        <f t="shared" ref="L473" si="1852">D473-D466</f>
        <v>391396</v>
      </c>
      <c r="N473" s="136">
        <f t="shared" si="1532"/>
        <v>0</v>
      </c>
      <c r="O473" s="129">
        <f t="shared" ref="O473" si="1853">A473</f>
        <v>44777</v>
      </c>
    </row>
    <row r="474" spans="1:15" x14ac:dyDescent="0.3">
      <c r="A474" s="129">
        <v>44778</v>
      </c>
      <c r="B474" s="132">
        <v>417</v>
      </c>
      <c r="C474" s="114">
        <f t="shared" ref="C474" si="1854">D474-D473</f>
        <v>49609</v>
      </c>
      <c r="D474" s="141">
        <v>31228314</v>
      </c>
      <c r="E474" s="111" t="s">
        <v>62</v>
      </c>
      <c r="F474" s="116">
        <v>1600200</v>
      </c>
      <c r="G474" s="100">
        <f t="shared" ref="G474" si="1855">F474-F473</f>
        <v>21700</v>
      </c>
      <c r="H474" s="194">
        <f t="shared" si="1572"/>
        <v>1.8982206405693949E-2</v>
      </c>
      <c r="I474" s="103">
        <f t="shared" ref="I474" si="1856">H474*41%</f>
        <v>7.7827046263345186E-3</v>
      </c>
      <c r="J474" s="104">
        <f t="shared" ref="J474" si="1857">I474/3*2</f>
        <v>5.1884697508896788E-3</v>
      </c>
      <c r="K474" s="106">
        <f t="shared" si="1743"/>
        <v>444.84223013048637</v>
      </c>
      <c r="L474" s="139">
        <f t="shared" ref="L474" si="1858">D474-D467</f>
        <v>375002</v>
      </c>
      <c r="N474" s="136">
        <f t="shared" si="1532"/>
        <v>0</v>
      </c>
      <c r="O474" s="129">
        <f t="shared" ref="O474" si="1859">A474</f>
        <v>44778</v>
      </c>
    </row>
    <row r="475" spans="1:15" x14ac:dyDescent="0.3">
      <c r="A475" s="129">
        <v>44779</v>
      </c>
      <c r="B475" s="132">
        <v>399</v>
      </c>
      <c r="C475" s="110">
        <f t="shared" ref="C475" si="1860">D475-D474</f>
        <v>0</v>
      </c>
      <c r="D475" s="141">
        <v>31228314</v>
      </c>
      <c r="E475" s="111" t="s">
        <v>62</v>
      </c>
      <c r="F475" s="116">
        <v>1580800</v>
      </c>
      <c r="G475" s="100">
        <f t="shared" ref="G475" si="1861">F475-F474</f>
        <v>-19400</v>
      </c>
      <c r="H475" s="194">
        <f t="shared" si="1572"/>
        <v>1.8752075919335705E-2</v>
      </c>
      <c r="I475" s="103">
        <f t="shared" ref="I475" si="1862">H475*41%</f>
        <v>7.6883511269276389E-3</v>
      </c>
      <c r="J475" s="104">
        <f t="shared" ref="J475" si="1863">I475/3*2</f>
        <v>5.1255674179517593E-3</v>
      </c>
      <c r="K475" s="106">
        <f t="shared" si="1743"/>
        <v>444.83985765124561</v>
      </c>
      <c r="L475" s="139">
        <f t="shared" ref="L475" si="1864">D475-D468</f>
        <v>375000</v>
      </c>
      <c r="N475" s="136">
        <f t="shared" si="1532"/>
        <v>0</v>
      </c>
      <c r="O475" s="129">
        <f t="shared" ref="O475" si="1865">A475</f>
        <v>44779</v>
      </c>
    </row>
    <row r="476" spans="1:15" x14ac:dyDescent="0.3">
      <c r="A476" s="129">
        <v>44780</v>
      </c>
      <c r="B476" s="132">
        <v>389</v>
      </c>
      <c r="C476" s="110">
        <f t="shared" ref="C476" si="1866">D476-D475</f>
        <v>8</v>
      </c>
      <c r="D476" s="141">
        <v>31228322</v>
      </c>
      <c r="E476" s="111" t="s">
        <v>62</v>
      </c>
      <c r="F476" s="116">
        <v>1460500</v>
      </c>
      <c r="G476" s="100">
        <f t="shared" ref="G476" si="1867">F476-F475</f>
        <v>-120300</v>
      </c>
      <c r="H476" s="194">
        <f t="shared" si="1572"/>
        <v>1.7325029655990511E-2</v>
      </c>
      <c r="I476" s="103">
        <f t="shared" ref="I476" si="1868">H476*41%</f>
        <v>7.1032621589561086E-3</v>
      </c>
      <c r="J476" s="104">
        <f t="shared" ref="J476" si="1869">I476/3*2</f>
        <v>4.7355081059707394E-3</v>
      </c>
      <c r="K476" s="106">
        <f t="shared" si="1743"/>
        <v>443.82799525504151</v>
      </c>
      <c r="L476" s="139">
        <f t="shared" ref="L476" si="1870">D476-D469</f>
        <v>374147</v>
      </c>
      <c r="N476" s="136">
        <f t="shared" si="1532"/>
        <v>0</v>
      </c>
      <c r="O476" s="129">
        <f t="shared" ref="O476" si="1871">A476</f>
        <v>44780</v>
      </c>
    </row>
    <row r="477" spans="1:15" x14ac:dyDescent="0.3">
      <c r="A477" s="129">
        <v>44781</v>
      </c>
      <c r="B477" s="132">
        <v>382</v>
      </c>
      <c r="C477" s="114">
        <f t="shared" ref="C477" si="1872">D477-D476</f>
        <v>78698</v>
      </c>
      <c r="D477" s="141">
        <v>31307020</v>
      </c>
      <c r="E477" s="111" t="s">
        <v>62</v>
      </c>
      <c r="F477" s="116">
        <v>1409300</v>
      </c>
      <c r="G477" s="100">
        <f t="shared" ref="G477" si="1873">F477-F476</f>
        <v>-51200</v>
      </c>
      <c r="H477" s="194">
        <f t="shared" si="1572"/>
        <v>1.6717674970344008E-2</v>
      </c>
      <c r="I477" s="103">
        <f t="shared" ref="I477" si="1874">H477*41%</f>
        <v>6.8542467378410431E-3</v>
      </c>
      <c r="J477" s="104">
        <f t="shared" ref="J477" si="1875">I477/3*2</f>
        <v>4.5694978252273618E-3</v>
      </c>
      <c r="K477" s="106">
        <f t="shared" si="1743"/>
        <v>415.35824436536183</v>
      </c>
      <c r="L477" s="139">
        <f t="shared" ref="L477" si="1876">D477-D470</f>
        <v>350147</v>
      </c>
      <c r="N477" s="136">
        <f t="shared" si="1532"/>
        <v>0</v>
      </c>
      <c r="O477" s="129">
        <f t="shared" ref="O477" si="1877">A477</f>
        <v>44781</v>
      </c>
    </row>
    <row r="478" spans="1:15" x14ac:dyDescent="0.3">
      <c r="A478" s="129">
        <v>44782</v>
      </c>
      <c r="B478" s="132">
        <v>367</v>
      </c>
      <c r="C478" s="114">
        <f t="shared" ref="C478" si="1878">D478-D477</f>
        <v>72737</v>
      </c>
      <c r="D478" s="141">
        <v>31379757</v>
      </c>
      <c r="E478" s="111" t="s">
        <v>62</v>
      </c>
      <c r="F478" s="116">
        <v>1364800</v>
      </c>
      <c r="G478" s="100">
        <f t="shared" ref="G478" si="1879">F478-F477</f>
        <v>-44500</v>
      </c>
      <c r="H478" s="194">
        <f t="shared" si="1572"/>
        <v>1.6189798339264531E-2</v>
      </c>
      <c r="I478" s="103">
        <f t="shared" ref="I478" si="1880">H478*41%</f>
        <v>6.6378173190984576E-3</v>
      </c>
      <c r="J478" s="104">
        <f t="shared" ref="J478" si="1881">I478/3*2</f>
        <v>4.4252115460656381E-3</v>
      </c>
      <c r="K478" s="106">
        <f t="shared" si="1743"/>
        <v>397.63107947805457</v>
      </c>
      <c r="L478" s="139">
        <f t="shared" ref="L478" si="1882">D478-D471</f>
        <v>335203</v>
      </c>
      <c r="N478" s="136">
        <f t="shared" si="1532"/>
        <v>0</v>
      </c>
      <c r="O478" s="129">
        <f t="shared" ref="O478" si="1883">A478</f>
        <v>44782</v>
      </c>
    </row>
    <row r="479" spans="1:15" x14ac:dyDescent="0.3">
      <c r="A479" s="129">
        <v>44783</v>
      </c>
      <c r="B479" s="132">
        <v>355</v>
      </c>
      <c r="C479" s="114">
        <f t="shared" ref="C479" si="1884">D479-D478</f>
        <v>59888</v>
      </c>
      <c r="D479" s="141">
        <v>31439645</v>
      </c>
      <c r="E479" s="111" t="s">
        <v>62</v>
      </c>
      <c r="F479" s="116">
        <v>1325200</v>
      </c>
      <c r="G479" s="100">
        <f t="shared" ref="G479" si="1885">F479-F478</f>
        <v>-39600</v>
      </c>
      <c r="H479" s="194">
        <f t="shared" si="1572"/>
        <v>1.5720047449584815E-2</v>
      </c>
      <c r="I479" s="103">
        <f t="shared" ref="I479" si="1886">H479*41%</f>
        <v>6.4452194543297738E-3</v>
      </c>
      <c r="J479" s="104">
        <f t="shared" ref="J479" si="1887">I479/3*2</f>
        <v>4.2968129695531822E-3</v>
      </c>
      <c r="K479" s="106">
        <f t="shared" si="1743"/>
        <v>380.12574139976277</v>
      </c>
      <c r="L479" s="139">
        <f t="shared" ref="L479" si="1888">D479-D472</f>
        <v>320446</v>
      </c>
      <c r="N479" s="136">
        <f t="shared" si="1532"/>
        <v>0</v>
      </c>
      <c r="O479" s="129">
        <f t="shared" ref="O479" si="1889">A479</f>
        <v>44783</v>
      </c>
    </row>
    <row r="480" spans="1:15" x14ac:dyDescent="0.3">
      <c r="A480" s="129">
        <v>44784</v>
      </c>
      <c r="B480" s="132">
        <v>346</v>
      </c>
      <c r="C480" s="114">
        <f t="shared" ref="C480" si="1890">D480-D479</f>
        <v>49839</v>
      </c>
      <c r="D480" s="141">
        <v>31489484</v>
      </c>
      <c r="E480" s="111" t="s">
        <v>62</v>
      </c>
      <c r="F480" s="116">
        <v>1282900</v>
      </c>
      <c r="G480" s="100">
        <f t="shared" ref="G480" si="1891">F480-F479</f>
        <v>-42300</v>
      </c>
      <c r="H480" s="194">
        <f t="shared" si="1572"/>
        <v>1.5218268090154211E-2</v>
      </c>
      <c r="I480" s="103">
        <f t="shared" ref="I480" si="1892">H480*41%</f>
        <v>6.2394899169632258E-3</v>
      </c>
      <c r="J480" s="104">
        <f t="shared" ref="J480" si="1893">I480/3*2</f>
        <v>4.1596599446421505E-3</v>
      </c>
      <c r="K480" s="106">
        <f t="shared" si="1743"/>
        <v>368.65836298932385</v>
      </c>
      <c r="L480" s="139">
        <f t="shared" ref="L480" si="1894">D480-D473</f>
        <v>310779</v>
      </c>
      <c r="N480" s="136">
        <f t="shared" si="1532"/>
        <v>0</v>
      </c>
      <c r="O480" s="129">
        <f t="shared" ref="O480" si="1895">A480</f>
        <v>44784</v>
      </c>
    </row>
    <row r="481" spans="1:15" x14ac:dyDescent="0.3">
      <c r="A481" s="129">
        <v>44785</v>
      </c>
      <c r="B481" s="132">
        <v>342</v>
      </c>
      <c r="C481" s="114">
        <f t="shared" ref="C481" si="1896">D481-D480</f>
        <v>45859</v>
      </c>
      <c r="D481" s="141">
        <v>31535343</v>
      </c>
      <c r="E481" s="111" t="s">
        <v>62</v>
      </c>
      <c r="F481" s="116">
        <v>1302500</v>
      </c>
      <c r="G481" s="100">
        <f t="shared" ref="G481" si="1897">F481-F480</f>
        <v>19600</v>
      </c>
      <c r="H481" s="194">
        <f t="shared" si="1572"/>
        <v>1.5450771055753262E-2</v>
      </c>
      <c r="I481" s="103">
        <f t="shared" ref="I481" si="1898">H481*41%</f>
        <v>6.3348161328588368E-3</v>
      </c>
      <c r="J481" s="104">
        <f t="shared" ref="J481" si="1899">I481/3*2</f>
        <v>4.2232107552392243E-3</v>
      </c>
      <c r="K481" s="106">
        <f t="shared" si="1743"/>
        <v>364.20996441281142</v>
      </c>
      <c r="L481" s="139">
        <f t="shared" ref="L481" si="1900">D481-D474</f>
        <v>307029</v>
      </c>
      <c r="N481" s="136">
        <f t="shared" si="1532"/>
        <v>0</v>
      </c>
      <c r="O481" s="129">
        <f t="shared" ref="O481" si="1901">A481</f>
        <v>44785</v>
      </c>
    </row>
    <row r="482" spans="1:15" x14ac:dyDescent="0.3">
      <c r="A482" s="129">
        <v>44786</v>
      </c>
      <c r="B482" s="132">
        <v>326</v>
      </c>
      <c r="C482" s="114">
        <f t="shared" ref="C482" si="1902">D482-D481</f>
        <v>0</v>
      </c>
      <c r="D482" s="141">
        <v>31535343</v>
      </c>
      <c r="E482" s="111" t="s">
        <v>62</v>
      </c>
      <c r="F482" s="116">
        <v>1285200</v>
      </c>
      <c r="G482" s="100">
        <f t="shared" ref="G482" si="1903">F482-F481</f>
        <v>-17300</v>
      </c>
      <c r="H482" s="194">
        <f t="shared" si="1572"/>
        <v>1.5245551601423487E-2</v>
      </c>
      <c r="I482" s="103">
        <f t="shared" ref="I482" si="1904">H482*41%</f>
        <v>6.250676156583629E-3</v>
      </c>
      <c r="J482" s="104">
        <f t="shared" ref="J482" si="1905">I482/3*2</f>
        <v>4.1671174377224196E-3</v>
      </c>
      <c r="K482" s="106">
        <f t="shared" si="1743"/>
        <v>364.20996441281142</v>
      </c>
      <c r="L482" s="139">
        <f t="shared" ref="L482" si="1906">D482-D475</f>
        <v>307029</v>
      </c>
      <c r="N482" s="136">
        <f t="shared" si="1532"/>
        <v>0</v>
      </c>
      <c r="O482" s="129">
        <f t="shared" ref="O482" si="1907">A482</f>
        <v>44786</v>
      </c>
    </row>
    <row r="483" spans="1:15" x14ac:dyDescent="0.3">
      <c r="A483" s="129">
        <v>44787</v>
      </c>
      <c r="B483" s="132">
        <v>314</v>
      </c>
      <c r="C483" s="114">
        <f t="shared" ref="C483" si="1908">D483-D482</f>
        <v>63742</v>
      </c>
      <c r="D483" s="141">
        <v>31599085</v>
      </c>
      <c r="E483" s="111" t="s">
        <v>62</v>
      </c>
      <c r="F483" s="116">
        <v>1117800</v>
      </c>
      <c r="G483" s="100">
        <f t="shared" ref="G483" si="1909">F483-F482</f>
        <v>-167400</v>
      </c>
      <c r="H483" s="194">
        <f t="shared" si="1572"/>
        <v>1.3259786476868327E-2</v>
      </c>
      <c r="I483" s="103">
        <f t="shared" ref="I483" si="1910">H483*41%</f>
        <v>5.4365124555160139E-3</v>
      </c>
      <c r="J483" s="104">
        <f t="shared" ref="J483" si="1911">I483/3*2</f>
        <v>3.6243416370106761E-3</v>
      </c>
      <c r="K483" s="106">
        <f t="shared" si="1743"/>
        <v>439.81376037959672</v>
      </c>
      <c r="L483" s="139">
        <f t="shared" ref="L483" si="1912">D483-D476</f>
        <v>370763</v>
      </c>
      <c r="N483" s="136">
        <f t="shared" si="1532"/>
        <v>0</v>
      </c>
      <c r="O483" s="129">
        <f t="shared" ref="O483" si="1913">A483</f>
        <v>44787</v>
      </c>
    </row>
    <row r="484" spans="1:15" x14ac:dyDescent="0.3">
      <c r="A484" s="129">
        <v>44788</v>
      </c>
      <c r="B484" s="132">
        <v>312</v>
      </c>
      <c r="C484" s="114">
        <f t="shared" ref="C484" si="1914">D484-D483</f>
        <v>67390</v>
      </c>
      <c r="D484" s="141">
        <v>31666475</v>
      </c>
      <c r="E484" s="111" t="s">
        <v>62</v>
      </c>
      <c r="F484" s="116">
        <v>1084800</v>
      </c>
      <c r="G484" s="100">
        <f t="shared" ref="G484" si="1915">F484-F483</f>
        <v>-33000</v>
      </c>
      <c r="H484" s="194">
        <f t="shared" si="1572"/>
        <v>1.2868327402135232E-2</v>
      </c>
      <c r="I484" s="103">
        <f t="shared" ref="I484" si="1916">H484*41%</f>
        <v>5.2760142348754445E-3</v>
      </c>
      <c r="J484" s="104">
        <f t="shared" ref="J484" si="1917">I484/3*2</f>
        <v>3.5173428232502962E-3</v>
      </c>
      <c r="K484" s="106">
        <f t="shared" si="1743"/>
        <v>426.39976275207596</v>
      </c>
      <c r="L484" s="139">
        <f t="shared" ref="L484" si="1918">D484-D477</f>
        <v>359455</v>
      </c>
      <c r="N484" s="136">
        <f t="shared" ref="N484:N508" si="1919">M484/H$3</f>
        <v>0</v>
      </c>
      <c r="O484" s="129">
        <f t="shared" ref="O484" si="1920">A484</f>
        <v>44788</v>
      </c>
    </row>
    <row r="485" spans="1:15" x14ac:dyDescent="0.3">
      <c r="A485" s="129">
        <v>44789</v>
      </c>
      <c r="B485" s="132">
        <v>314</v>
      </c>
      <c r="C485" s="114">
        <f t="shared" ref="C485" si="1921">D485-D484</f>
        <v>58685</v>
      </c>
      <c r="D485" s="141">
        <v>31725160</v>
      </c>
      <c r="E485" s="111" t="s">
        <v>62</v>
      </c>
      <c r="F485" s="116">
        <v>1058600</v>
      </c>
      <c r="G485" s="100">
        <f t="shared" ref="G485" si="1922">F485-F484</f>
        <v>-26200</v>
      </c>
      <c r="H485" s="194">
        <f t="shared" si="1572"/>
        <v>1.2557532621589561E-2</v>
      </c>
      <c r="I485" s="103">
        <f t="shared" ref="I485" si="1923">H485*41%</f>
        <v>5.1485883748517199E-3</v>
      </c>
      <c r="J485" s="104">
        <f t="shared" ref="J485" si="1924">I485/3*2</f>
        <v>3.4323922499011465E-3</v>
      </c>
      <c r="K485" s="106">
        <f t="shared" si="1743"/>
        <v>409.73072360616845</v>
      </c>
      <c r="L485" s="139">
        <f t="shared" ref="L485" si="1925">D485-D478</f>
        <v>345403</v>
      </c>
      <c r="N485" s="136">
        <f t="shared" si="1919"/>
        <v>0</v>
      </c>
      <c r="O485" s="129">
        <f t="shared" ref="O485" si="1926">A485</f>
        <v>44789</v>
      </c>
    </row>
    <row r="486" spans="1:15" x14ac:dyDescent="0.3">
      <c r="A486" s="129">
        <v>44790</v>
      </c>
      <c r="B486" s="132">
        <v>313</v>
      </c>
      <c r="C486" s="114">
        <f t="shared" ref="C486" si="1927">D486-D485</f>
        <v>46724</v>
      </c>
      <c r="D486" s="141">
        <v>31771884</v>
      </c>
      <c r="E486" s="111" t="s">
        <v>62</v>
      </c>
      <c r="F486" s="116">
        <v>1029900</v>
      </c>
      <c r="G486" s="100">
        <f t="shared" ref="G486" si="1928">F486-F485</f>
        <v>-28700</v>
      </c>
      <c r="H486" s="194">
        <f t="shared" si="1572"/>
        <v>1.2217081850533808E-2</v>
      </c>
      <c r="I486" s="103">
        <f t="shared" ref="I486" si="1929">H486*41%</f>
        <v>5.0090035587188608E-3</v>
      </c>
      <c r="J486" s="104">
        <f t="shared" ref="J486" si="1930">I486/3*2</f>
        <v>3.3393357058125739E-3</v>
      </c>
      <c r="K486" s="106">
        <f t="shared" si="1743"/>
        <v>394.11506524317912</v>
      </c>
      <c r="L486" s="139">
        <f t="shared" ref="L486" si="1931">D486-D479</f>
        <v>332239</v>
      </c>
      <c r="N486" s="136">
        <f t="shared" si="1919"/>
        <v>0</v>
      </c>
      <c r="O486" s="129">
        <f t="shared" ref="O486" si="1932">A486</f>
        <v>44790</v>
      </c>
    </row>
    <row r="487" spans="1:15" x14ac:dyDescent="0.3">
      <c r="A487" s="129">
        <v>44791</v>
      </c>
      <c r="B487" s="132">
        <v>303</v>
      </c>
      <c r="C487" s="114">
        <f t="shared" ref="C487" si="1933">D487-D486</f>
        <v>36295</v>
      </c>
      <c r="D487" s="141">
        <v>31808179</v>
      </c>
      <c r="E487" s="111" t="s">
        <v>62</v>
      </c>
      <c r="F487" s="116">
        <v>1042700</v>
      </c>
      <c r="G487" s="100">
        <f t="shared" ref="G487" si="1934">F487-F486</f>
        <v>12800</v>
      </c>
      <c r="H487" s="194">
        <f t="shared" si="1572"/>
        <v>1.2368920521945433E-2</v>
      </c>
      <c r="I487" s="103">
        <f t="shared" ref="I487" si="1935">H487*41%</f>
        <v>5.071257413997627E-3</v>
      </c>
      <c r="J487" s="104">
        <f t="shared" ref="J487" si="1936">I487/3*2</f>
        <v>3.3808382759984179E-3</v>
      </c>
      <c r="K487" s="106">
        <f t="shared" si="1743"/>
        <v>378.04863582443653</v>
      </c>
      <c r="L487" s="139">
        <f t="shared" ref="L487" si="1937">D487-D480</f>
        <v>318695</v>
      </c>
      <c r="N487" s="136">
        <f t="shared" si="1919"/>
        <v>0</v>
      </c>
      <c r="O487" s="129">
        <f t="shared" ref="O487" si="1938">A487</f>
        <v>44791</v>
      </c>
    </row>
    <row r="488" spans="1:15" x14ac:dyDescent="0.3">
      <c r="A488" s="129">
        <v>44792</v>
      </c>
      <c r="B488" s="132">
        <v>300</v>
      </c>
      <c r="C488" s="114">
        <f t="shared" ref="C488" si="1939">D488-D487</f>
        <v>0</v>
      </c>
      <c r="D488" s="141">
        <v>31808179</v>
      </c>
      <c r="E488" s="111" t="s">
        <v>62</v>
      </c>
      <c r="F488" s="116">
        <v>1042700</v>
      </c>
      <c r="G488" s="100">
        <f t="shared" ref="G488" si="1940">F488-F487</f>
        <v>0</v>
      </c>
      <c r="H488" s="194">
        <f t="shared" si="1572"/>
        <v>1.2368920521945433E-2</v>
      </c>
      <c r="I488" s="103">
        <f t="shared" ref="I488" si="1941">H488*41%</f>
        <v>5.071257413997627E-3</v>
      </c>
      <c r="J488" s="104">
        <f t="shared" ref="J488" si="1942">I488/3*2</f>
        <v>3.3808382759984179E-3</v>
      </c>
      <c r="K488" s="106">
        <f t="shared" si="1743"/>
        <v>323.64887307236063</v>
      </c>
      <c r="L488" s="139">
        <f t="shared" ref="L488" si="1943">D488-D481</f>
        <v>272836</v>
      </c>
      <c r="N488" s="136">
        <f t="shared" si="1919"/>
        <v>0</v>
      </c>
      <c r="O488" s="129">
        <f t="shared" ref="O488" si="1944">A488</f>
        <v>44792</v>
      </c>
    </row>
    <row r="489" spans="1:15" x14ac:dyDescent="0.3">
      <c r="A489" s="129">
        <v>44793</v>
      </c>
      <c r="B489" s="132">
        <v>290</v>
      </c>
      <c r="C489" s="110">
        <f t="shared" ref="C489" si="1945">D489-D488</f>
        <v>0</v>
      </c>
      <c r="D489" s="141">
        <v>31808179</v>
      </c>
      <c r="E489" s="111" t="s">
        <v>62</v>
      </c>
      <c r="F489" s="116">
        <v>1027900</v>
      </c>
      <c r="G489" s="100">
        <f t="shared" ref="G489" si="1946">F489-F488</f>
        <v>-14800</v>
      </c>
      <c r="H489" s="194">
        <f t="shared" si="1572"/>
        <v>1.2193357058125742E-2</v>
      </c>
      <c r="I489" s="103">
        <f t="shared" ref="I489" si="1947">H489*41%</f>
        <v>4.9992763938315537E-3</v>
      </c>
      <c r="J489" s="104">
        <f t="shared" ref="J489" si="1948">I489/3*2</f>
        <v>3.3328509292210357E-3</v>
      </c>
      <c r="K489" s="106">
        <f t="shared" si="1743"/>
        <v>323.64887307236063</v>
      </c>
      <c r="L489" s="139">
        <f t="shared" ref="L489" si="1949">D489-D482</f>
        <v>272836</v>
      </c>
      <c r="N489" s="136">
        <f t="shared" si="1919"/>
        <v>0</v>
      </c>
      <c r="O489" s="129">
        <f t="shared" ref="O489" si="1950">A489</f>
        <v>44793</v>
      </c>
    </row>
    <row r="490" spans="1:15" x14ac:dyDescent="0.3">
      <c r="A490" s="129">
        <v>44794</v>
      </c>
      <c r="B490" s="132">
        <v>282</v>
      </c>
      <c r="C490" s="110">
        <f t="shared" ref="C490" si="1951">D490-D489</f>
        <v>49</v>
      </c>
      <c r="D490" s="141">
        <v>31808228</v>
      </c>
      <c r="E490" s="111" t="s">
        <v>62</v>
      </c>
      <c r="F490" s="116">
        <v>928500</v>
      </c>
      <c r="G490" s="100">
        <f t="shared" ref="G490" si="1952">F490-F489</f>
        <v>-99400</v>
      </c>
      <c r="H490" s="194">
        <f t="shared" si="1572"/>
        <v>1.1014234875444839E-2</v>
      </c>
      <c r="I490" s="103">
        <f t="shared" ref="I490" si="1953">H490*41%</f>
        <v>4.5158362989323837E-3</v>
      </c>
      <c r="J490" s="104">
        <f t="shared" ref="J490" si="1954">I490/3*2</f>
        <v>3.0105575326215893E-3</v>
      </c>
      <c r="K490" s="106">
        <f t="shared" si="1743"/>
        <v>248.09371293001186</v>
      </c>
      <c r="L490" s="139">
        <f t="shared" ref="L490" si="1955">D490-D483</f>
        <v>209143</v>
      </c>
      <c r="N490" s="136">
        <f t="shared" si="1919"/>
        <v>0</v>
      </c>
      <c r="O490" s="129">
        <f t="shared" ref="O490" si="1956">A490</f>
        <v>44794</v>
      </c>
    </row>
    <row r="491" spans="1:15" x14ac:dyDescent="0.3">
      <c r="A491" s="129">
        <v>44795</v>
      </c>
      <c r="B491" s="132">
        <v>289</v>
      </c>
      <c r="C491" s="114">
        <f t="shared" ref="C491" si="1957">D491-D490</f>
        <v>60411</v>
      </c>
      <c r="D491" s="141">
        <v>31868639</v>
      </c>
      <c r="E491" s="111" t="s">
        <v>62</v>
      </c>
      <c r="F491" s="116">
        <v>891800</v>
      </c>
      <c r="G491" s="100">
        <f t="shared" ref="G491" si="1958">F491-F490</f>
        <v>-36700</v>
      </c>
      <c r="H491" s="194">
        <f t="shared" ref="H491:H508" si="1959">F491/H$3</f>
        <v>1.0578884934756821E-2</v>
      </c>
      <c r="I491" s="103">
        <f t="shared" ref="I491" si="1960">H491*41%</f>
        <v>4.3373428232502962E-3</v>
      </c>
      <c r="J491" s="104">
        <f t="shared" ref="J491" si="1961">I491/3*2</f>
        <v>2.8915618821668643E-3</v>
      </c>
      <c r="K491" s="106">
        <f t="shared" si="1743"/>
        <v>239.8149466192171</v>
      </c>
      <c r="L491" s="139">
        <f t="shared" ref="L491" si="1962">D491-D484</f>
        <v>202164</v>
      </c>
      <c r="N491" s="136">
        <f t="shared" si="1919"/>
        <v>0</v>
      </c>
      <c r="O491" s="129">
        <f t="shared" ref="O491" si="1963">A491</f>
        <v>44795</v>
      </c>
    </row>
    <row r="492" spans="1:15" x14ac:dyDescent="0.3">
      <c r="A492" s="129">
        <v>44796</v>
      </c>
      <c r="B492" s="132">
        <v>275</v>
      </c>
      <c r="C492" s="114">
        <f t="shared" ref="C492" si="1964">D492-D491</f>
        <v>52939</v>
      </c>
      <c r="D492" s="141">
        <v>31921578</v>
      </c>
      <c r="E492" s="111" t="s">
        <v>62</v>
      </c>
      <c r="F492" s="116">
        <v>864400</v>
      </c>
      <c r="G492" s="100">
        <f t="shared" ref="G492" si="1965">F492-F491</f>
        <v>-27400</v>
      </c>
      <c r="H492" s="194">
        <f t="shared" si="1959"/>
        <v>1.0253855278766311E-2</v>
      </c>
      <c r="I492" s="103">
        <f t="shared" ref="I492" si="1966">H492*41%</f>
        <v>4.2040806642941872E-3</v>
      </c>
      <c r="J492" s="104">
        <f t="shared" ref="J492" si="1967">I492/3*2</f>
        <v>2.8027204428627914E-3</v>
      </c>
      <c r="K492" s="106">
        <f t="shared" si="1743"/>
        <v>232.99881376037959</v>
      </c>
      <c r="L492" s="139">
        <f t="shared" ref="L492" si="1968">D492-D485</f>
        <v>196418</v>
      </c>
      <c r="N492" s="136">
        <f t="shared" si="1919"/>
        <v>0</v>
      </c>
      <c r="O492" s="129">
        <f t="shared" ref="O492" si="1969">A492</f>
        <v>44796</v>
      </c>
    </row>
    <row r="493" spans="1:15" x14ac:dyDescent="0.3">
      <c r="A493" s="129">
        <v>44797</v>
      </c>
      <c r="B493" s="132">
        <v>271</v>
      </c>
      <c r="C493" s="114">
        <f t="shared" ref="C493" si="1970">D493-D492</f>
        <v>49201</v>
      </c>
      <c r="D493" s="141">
        <v>31970779</v>
      </c>
      <c r="E493" s="111" t="s">
        <v>62</v>
      </c>
      <c r="F493" s="116">
        <v>850300</v>
      </c>
      <c r="G493" s="100">
        <f t="shared" ref="G493" si="1971">F493-F492</f>
        <v>-14100</v>
      </c>
      <c r="H493" s="194">
        <f t="shared" si="1959"/>
        <v>1.0086595492289442E-2</v>
      </c>
      <c r="I493" s="103">
        <f t="shared" ref="I493" si="1972">H493*41%</f>
        <v>4.1355041518386709E-3</v>
      </c>
      <c r="J493" s="104">
        <f t="shared" ref="J493" si="1973">I493/3*2</f>
        <v>2.7570027678924473E-3</v>
      </c>
      <c r="K493" s="106">
        <f t="shared" si="1743"/>
        <v>235.93712930011861</v>
      </c>
      <c r="L493" s="139">
        <f t="shared" ref="L493" si="1974">D493-D486</f>
        <v>198895</v>
      </c>
      <c r="N493" s="136">
        <f t="shared" si="1919"/>
        <v>0</v>
      </c>
      <c r="O493" s="129">
        <f t="shared" ref="O493" si="1975">A493</f>
        <v>44797</v>
      </c>
    </row>
    <row r="494" spans="1:15" x14ac:dyDescent="0.3">
      <c r="A494" s="129">
        <v>44798</v>
      </c>
      <c r="B494" s="132">
        <v>264</v>
      </c>
      <c r="C494" s="114">
        <f t="shared" ref="C494" si="1976">D494-D493</f>
        <v>37343</v>
      </c>
      <c r="D494" s="141">
        <v>32008122</v>
      </c>
      <c r="E494" s="111" t="s">
        <v>62</v>
      </c>
      <c r="F494" s="116">
        <v>832400</v>
      </c>
      <c r="G494" s="100">
        <f t="shared" ref="G494" si="1977">F494-F493</f>
        <v>-17900</v>
      </c>
      <c r="H494" s="194">
        <f t="shared" si="1959"/>
        <v>9.8742586002372474E-3</v>
      </c>
      <c r="I494" s="103">
        <f t="shared" ref="I494" si="1978">H494*41%</f>
        <v>4.0484460260972709E-3</v>
      </c>
      <c r="J494" s="104">
        <f t="shared" ref="J494" si="1979">I494/3*2</f>
        <v>2.6989640173981804E-3</v>
      </c>
      <c r="K494" s="106">
        <f t="shared" si="1743"/>
        <v>237.18030842230132</v>
      </c>
      <c r="L494" s="139">
        <f t="shared" ref="L494" si="1980">D494-D487</f>
        <v>199943</v>
      </c>
      <c r="N494" s="136">
        <f t="shared" si="1919"/>
        <v>0</v>
      </c>
      <c r="O494" s="129">
        <f t="shared" ref="O494" si="1981">A494</f>
        <v>44798</v>
      </c>
    </row>
    <row r="495" spans="1:15" x14ac:dyDescent="0.3">
      <c r="A495" s="129">
        <v>44799</v>
      </c>
      <c r="B495" s="132">
        <v>260</v>
      </c>
      <c r="C495" s="114">
        <f t="shared" ref="C495" si="1982">D495-D494</f>
        <v>33226</v>
      </c>
      <c r="D495" s="141">
        <v>32041348</v>
      </c>
      <c r="E495" s="111" t="s">
        <v>62</v>
      </c>
      <c r="F495" s="116">
        <v>847200</v>
      </c>
      <c r="G495" s="100">
        <f t="shared" ref="G495" si="1983">F495-F494</f>
        <v>14800</v>
      </c>
      <c r="H495" s="194">
        <f t="shared" si="1959"/>
        <v>1.004982206405694E-2</v>
      </c>
      <c r="I495" s="103">
        <f t="shared" ref="I495" si="1984">H495*41%</f>
        <v>4.120427046263345E-3</v>
      </c>
      <c r="J495" s="104">
        <f t="shared" ref="J495" si="1985">I495/3*2</f>
        <v>2.7469513641755635E-3</v>
      </c>
      <c r="K495" s="106">
        <f t="shared" si="1743"/>
        <v>276.59430604982202</v>
      </c>
      <c r="L495" s="139">
        <f t="shared" ref="L495" si="1986">D495-D488</f>
        <v>233169</v>
      </c>
      <c r="N495" s="136">
        <f t="shared" si="1919"/>
        <v>0</v>
      </c>
      <c r="O495" s="129">
        <f t="shared" ref="O495" si="1987">A495</f>
        <v>44799</v>
      </c>
    </row>
    <row r="496" spans="1:15" x14ac:dyDescent="0.3">
      <c r="A496" s="129">
        <v>44800</v>
      </c>
      <c r="B496" s="132">
        <v>249</v>
      </c>
      <c r="C496" s="110">
        <f t="shared" ref="C496" si="1988">D496-D495</f>
        <v>1</v>
      </c>
      <c r="D496" s="141">
        <v>32041349</v>
      </c>
      <c r="E496" s="111" t="s">
        <v>62</v>
      </c>
      <c r="F496" s="116">
        <v>835200</v>
      </c>
      <c r="G496" s="100">
        <f t="shared" ref="G496" si="1989">F496-F495</f>
        <v>-12000</v>
      </c>
      <c r="H496" s="194">
        <f t="shared" si="1959"/>
        <v>9.9074733096085402E-3</v>
      </c>
      <c r="I496" s="103">
        <f t="shared" ref="I496" si="1990">H496*41%</f>
        <v>4.0620640569395015E-3</v>
      </c>
      <c r="J496" s="104">
        <f t="shared" ref="J496" si="1991">I496/3*2</f>
        <v>2.7080427046263342E-3</v>
      </c>
      <c r="K496" s="106">
        <f t="shared" si="1743"/>
        <v>276.59549228944246</v>
      </c>
      <c r="L496" s="139">
        <f t="shared" ref="L496" si="1992">D496-D489</f>
        <v>233170</v>
      </c>
      <c r="N496" s="136">
        <f t="shared" si="1919"/>
        <v>0</v>
      </c>
      <c r="O496" s="129">
        <f t="shared" ref="O496" si="1993">A496</f>
        <v>44800</v>
      </c>
    </row>
    <row r="497" spans="1:15" x14ac:dyDescent="0.3">
      <c r="A497" s="129">
        <v>44801</v>
      </c>
      <c r="B497" s="132">
        <v>243</v>
      </c>
      <c r="C497" s="110">
        <f t="shared" ref="C497" si="1994">D497-D496</f>
        <v>1</v>
      </c>
      <c r="D497" s="141">
        <v>32041350</v>
      </c>
      <c r="E497" s="111" t="s">
        <v>62</v>
      </c>
      <c r="F497" s="116">
        <v>763300</v>
      </c>
      <c r="G497" s="100">
        <f t="shared" ref="G497" si="1995">F497-F496</f>
        <v>-71900</v>
      </c>
      <c r="H497" s="194">
        <f t="shared" si="1959"/>
        <v>9.0545670225385521E-3</v>
      </c>
      <c r="I497" s="103">
        <f t="shared" ref="I497" si="1996">H497*41%</f>
        <v>3.7123724792408061E-3</v>
      </c>
      <c r="J497" s="104">
        <f t="shared" ref="J497" si="1997">I497/3*2</f>
        <v>2.4749149861605373E-3</v>
      </c>
      <c r="K497" s="106">
        <f t="shared" si="1743"/>
        <v>276.53855278766315</v>
      </c>
      <c r="L497" s="139">
        <f t="shared" ref="L497" si="1998">D497-D490</f>
        <v>233122</v>
      </c>
      <c r="N497" s="136">
        <f t="shared" si="1919"/>
        <v>0</v>
      </c>
      <c r="O497" s="129">
        <f t="shared" ref="O497" si="1999">A497</f>
        <v>44801</v>
      </c>
    </row>
    <row r="498" spans="1:15" x14ac:dyDescent="0.3">
      <c r="A498" s="129">
        <v>44802</v>
      </c>
      <c r="B498" s="132">
        <v>248</v>
      </c>
      <c r="C498" s="114">
        <f t="shared" ref="C498" si="2000">D498-D497</f>
        <v>54604</v>
      </c>
      <c r="D498" s="141">
        <v>32095954</v>
      </c>
      <c r="E498" s="111" t="s">
        <v>62</v>
      </c>
      <c r="F498" s="116">
        <v>744200</v>
      </c>
      <c r="G498" s="100">
        <f t="shared" ref="G498" si="2001">F498-F497</f>
        <v>-19100</v>
      </c>
      <c r="H498" s="194">
        <f t="shared" si="1959"/>
        <v>8.8279952550415191E-3</v>
      </c>
      <c r="I498" s="103">
        <f t="shared" ref="I498" si="2002">H498*41%</f>
        <v>3.6194780545670225E-3</v>
      </c>
      <c r="J498" s="104">
        <f t="shared" ref="J498" si="2003">I498/3*2</f>
        <v>2.4129853697113482E-3</v>
      </c>
      <c r="K498" s="106">
        <f t="shared" si="1743"/>
        <v>269.65005931198101</v>
      </c>
      <c r="L498" s="139">
        <f t="shared" ref="L498" si="2004">D498-D491</f>
        <v>227315</v>
      </c>
      <c r="N498" s="136">
        <f t="shared" si="1919"/>
        <v>0</v>
      </c>
      <c r="O498" s="129">
        <f t="shared" ref="O498" si="2005">A498</f>
        <v>44802</v>
      </c>
    </row>
    <row r="499" spans="1:15" x14ac:dyDescent="0.3">
      <c r="A499" s="129">
        <v>44803</v>
      </c>
      <c r="B499" s="132">
        <v>244</v>
      </c>
      <c r="C499" s="114">
        <f t="shared" ref="C499" si="2006">D499-D498</f>
        <v>49203</v>
      </c>
      <c r="D499" s="141">
        <v>32145157</v>
      </c>
      <c r="E499" s="111" t="s">
        <v>62</v>
      </c>
      <c r="F499" s="116">
        <v>731700</v>
      </c>
      <c r="G499" s="100">
        <f t="shared" ref="G499" si="2007">F499-F498</f>
        <v>-12500</v>
      </c>
      <c r="H499" s="194">
        <f t="shared" si="1959"/>
        <v>8.6797153024911027E-3</v>
      </c>
      <c r="I499" s="103">
        <f t="shared" ref="I499" si="2008">H499*41%</f>
        <v>3.558683274021352E-3</v>
      </c>
      <c r="J499" s="104">
        <f t="shared" ref="J499" si="2009">I499/3*2</f>
        <v>2.3724555160142347E-3</v>
      </c>
      <c r="K499" s="106">
        <f t="shared" si="1743"/>
        <v>265.2182680901542</v>
      </c>
      <c r="L499" s="139">
        <f t="shared" ref="L499" si="2010">D499-D492</f>
        <v>223579</v>
      </c>
      <c r="N499" s="136">
        <f t="shared" si="1919"/>
        <v>0</v>
      </c>
      <c r="O499" s="129">
        <f t="shared" ref="O499" si="2011">A499</f>
        <v>44803</v>
      </c>
    </row>
    <row r="500" spans="1:15" x14ac:dyDescent="0.3">
      <c r="A500" s="129">
        <v>44804</v>
      </c>
      <c r="B500" s="132">
        <v>237</v>
      </c>
      <c r="C500" s="114">
        <f t="shared" ref="C500" si="2012">D500-D499</f>
        <v>39396</v>
      </c>
      <c r="D500" s="141">
        <v>32184553</v>
      </c>
      <c r="E500" s="111" t="s">
        <v>62</v>
      </c>
      <c r="F500" s="116">
        <v>719500</v>
      </c>
      <c r="G500" s="100">
        <f t="shared" ref="G500" si="2013">F500-F499</f>
        <v>-12200</v>
      </c>
      <c r="H500" s="194">
        <f t="shared" si="1959"/>
        <v>8.5349940688018988E-3</v>
      </c>
      <c r="I500" s="103">
        <f t="shared" ref="I500" si="2014">H500*41%</f>
        <v>3.4993475682087785E-3</v>
      </c>
      <c r="J500" s="104">
        <f t="shared" ref="J500" si="2015">I500/3*2</f>
        <v>2.3328983788058525E-3</v>
      </c>
      <c r="K500" s="106">
        <f t="shared" si="1743"/>
        <v>253.58718861209962</v>
      </c>
      <c r="L500" s="139">
        <f t="shared" ref="L500" si="2016">D500-D493</f>
        <v>213774</v>
      </c>
      <c r="N500" s="136">
        <f t="shared" si="1919"/>
        <v>0</v>
      </c>
      <c r="O500" s="129">
        <f t="shared" ref="O500" si="2017">A500</f>
        <v>44804</v>
      </c>
    </row>
    <row r="501" spans="1:15" x14ac:dyDescent="0.3">
      <c r="A501" s="129">
        <v>44805</v>
      </c>
      <c r="B501" s="132">
        <v>234</v>
      </c>
      <c r="C501" s="114">
        <f t="shared" ref="C501" si="2018">D501-D500</f>
        <v>33930</v>
      </c>
      <c r="D501" s="141">
        <v>32218483</v>
      </c>
      <c r="E501" s="111" t="s">
        <v>62</v>
      </c>
      <c r="F501" s="116">
        <v>708400</v>
      </c>
      <c r="G501" s="100">
        <f t="shared" ref="G501" si="2019">F501-F500</f>
        <v>-11100</v>
      </c>
      <c r="H501" s="194">
        <f t="shared" si="1959"/>
        <v>8.4033214709371296E-3</v>
      </c>
      <c r="I501" s="103">
        <f t="shared" ref="I501" si="2020">H501*41%</f>
        <v>3.4453618030842229E-3</v>
      </c>
      <c r="J501" s="104">
        <f t="shared" ref="J501" si="2021">I501/3*2</f>
        <v>2.2969078687228154E-3</v>
      </c>
      <c r="K501" s="106">
        <f t="shared" si="1743"/>
        <v>249.53855278766309</v>
      </c>
      <c r="L501" s="139">
        <f t="shared" ref="L501" si="2022">D501-D494</f>
        <v>210361</v>
      </c>
      <c r="N501" s="136">
        <f t="shared" si="1919"/>
        <v>0</v>
      </c>
      <c r="O501" s="129">
        <f t="shared" ref="O501" si="2023">A501</f>
        <v>44805</v>
      </c>
    </row>
    <row r="502" spans="1:15" x14ac:dyDescent="0.3">
      <c r="A502" s="129">
        <v>44806</v>
      </c>
      <c r="B502" s="132">
        <v>231</v>
      </c>
      <c r="C502" s="114">
        <f t="shared" ref="C502" si="2024">D502-D501</f>
        <v>29345</v>
      </c>
      <c r="D502" s="141">
        <v>32247828</v>
      </c>
      <c r="E502" s="111" t="s">
        <v>62</v>
      </c>
      <c r="F502" s="116">
        <v>721600</v>
      </c>
      <c r="G502" s="100">
        <f t="shared" ref="G502" si="2025">F502-F501</f>
        <v>13200</v>
      </c>
      <c r="H502" s="194">
        <f t="shared" si="1959"/>
        <v>8.559905100830368E-3</v>
      </c>
      <c r="I502" s="103">
        <f t="shared" ref="I502" si="2026">H502*41%</f>
        <v>3.5095610913404508E-3</v>
      </c>
      <c r="J502" s="104">
        <f t="shared" ref="J502" si="2027">I502/3*2</f>
        <v>2.3397073942269674E-3</v>
      </c>
      <c r="K502" s="106">
        <f t="shared" si="1743"/>
        <v>244.93475682087782</v>
      </c>
      <c r="L502" s="139">
        <f t="shared" ref="L502" si="2028">D502-D495</f>
        <v>206480</v>
      </c>
      <c r="N502" s="136">
        <f t="shared" si="1919"/>
        <v>0</v>
      </c>
      <c r="O502" s="129">
        <f t="shared" ref="O502" si="2029">A502</f>
        <v>44806</v>
      </c>
    </row>
    <row r="503" spans="1:15" x14ac:dyDescent="0.3">
      <c r="A503" s="129">
        <v>44807</v>
      </c>
      <c r="B503" s="132">
        <v>221</v>
      </c>
      <c r="C503" s="110">
        <f t="shared" ref="C503" si="2030">D503-D502</f>
        <v>0</v>
      </c>
      <c r="D503" s="141">
        <v>32247828</v>
      </c>
      <c r="E503" s="111" t="s">
        <v>62</v>
      </c>
      <c r="F503" s="116">
        <v>710900</v>
      </c>
      <c r="G503" s="100">
        <f t="shared" ref="G503" si="2031">F503-F502</f>
        <v>-10700</v>
      </c>
      <c r="H503" s="194">
        <f t="shared" si="1959"/>
        <v>8.4329774614472115E-3</v>
      </c>
      <c r="I503" s="103">
        <f t="shared" ref="I503" si="2032">H503*41%</f>
        <v>3.4575207591933566E-3</v>
      </c>
      <c r="J503" s="104">
        <f t="shared" ref="J503" si="2033">I503/3*2</f>
        <v>2.3050138394622379E-3</v>
      </c>
      <c r="K503" s="106">
        <f t="shared" si="1743"/>
        <v>244.93357058125741</v>
      </c>
      <c r="L503" s="139">
        <f t="shared" ref="L503" si="2034">D503-D496</f>
        <v>206479</v>
      </c>
      <c r="N503" s="136">
        <f t="shared" si="1919"/>
        <v>0</v>
      </c>
      <c r="O503" s="129">
        <f t="shared" ref="O503" si="2035">A503</f>
        <v>44807</v>
      </c>
    </row>
    <row r="504" spans="1:15" x14ac:dyDescent="0.3">
      <c r="A504" s="129">
        <v>44808</v>
      </c>
      <c r="B504" s="132">
        <v>215</v>
      </c>
      <c r="C504" s="110">
        <f t="shared" ref="C504" si="2036">D504-D503</f>
        <v>0</v>
      </c>
      <c r="D504" s="141">
        <v>32247828</v>
      </c>
      <c r="E504" s="111" t="s">
        <v>62</v>
      </c>
      <c r="F504" s="116">
        <v>652200</v>
      </c>
      <c r="G504" s="100">
        <f t="shared" ref="G504" si="2037">F504-F503</f>
        <v>-58700</v>
      </c>
      <c r="H504" s="194">
        <f t="shared" si="1959"/>
        <v>7.7366548042704627E-3</v>
      </c>
      <c r="I504" s="103">
        <f t="shared" ref="I504" si="2038">H504*41%</f>
        <v>3.1720284697508896E-3</v>
      </c>
      <c r="J504" s="104">
        <f t="shared" ref="J504" si="2039">I504/3*2</f>
        <v>2.1146856465005929E-3</v>
      </c>
      <c r="K504" s="106">
        <f t="shared" si="1743"/>
        <v>244.932384341637</v>
      </c>
      <c r="L504" s="139">
        <f t="shared" ref="L504" si="2040">D504-D497</f>
        <v>206478</v>
      </c>
      <c r="N504" s="136">
        <f t="shared" si="1919"/>
        <v>0</v>
      </c>
      <c r="O504" s="129">
        <f t="shared" ref="O504" si="2041">A504</f>
        <v>44808</v>
      </c>
    </row>
    <row r="505" spans="1:15" x14ac:dyDescent="0.3">
      <c r="A505" s="129">
        <v>44809</v>
      </c>
      <c r="B505" s="132">
        <v>219</v>
      </c>
      <c r="C505" s="114">
        <f t="shared" ref="C505" si="2042">D505-D504</f>
        <v>49709</v>
      </c>
      <c r="D505" s="141">
        <v>32297537</v>
      </c>
      <c r="E505" s="111" t="s">
        <v>62</v>
      </c>
      <c r="F505" s="116">
        <v>641300</v>
      </c>
      <c r="G505" s="100">
        <f t="shared" ref="G505" si="2043">F505-F504</f>
        <v>-10900</v>
      </c>
      <c r="H505" s="194">
        <f t="shared" si="1959"/>
        <v>7.6073546856465007E-3</v>
      </c>
      <c r="I505" s="103">
        <f t="shared" ref="I505" si="2044">H505*41%</f>
        <v>3.1190154211150653E-3</v>
      </c>
      <c r="J505" s="104">
        <f t="shared" ref="J505" si="2045">I505/3*2</f>
        <v>2.07934361407671E-3</v>
      </c>
      <c r="K505" s="106">
        <f t="shared" si="1743"/>
        <v>239.12574139976275</v>
      </c>
      <c r="L505" s="139">
        <f t="shared" ref="L505" si="2046">D505-D498</f>
        <v>201583</v>
      </c>
      <c r="N505" s="136">
        <f t="shared" si="1919"/>
        <v>0</v>
      </c>
      <c r="O505" s="129">
        <f t="shared" ref="O505" si="2047">A505</f>
        <v>44809</v>
      </c>
    </row>
    <row r="506" spans="1:15" x14ac:dyDescent="0.3">
      <c r="A506" s="129">
        <v>44810</v>
      </c>
      <c r="B506" s="132">
        <v>217</v>
      </c>
      <c r="C506" s="114">
        <f t="shared" ref="C506" si="2048">D506-D505</f>
        <v>46495</v>
      </c>
      <c r="D506" s="141">
        <v>32344032</v>
      </c>
      <c r="E506" s="111" t="s">
        <v>62</v>
      </c>
      <c r="F506" s="116">
        <v>638300</v>
      </c>
      <c r="G506" s="100">
        <f t="shared" ref="G506" si="2049">F506-F505</f>
        <v>-3000</v>
      </c>
      <c r="H506" s="194">
        <f t="shared" si="1959"/>
        <v>7.5717674970344007E-3</v>
      </c>
      <c r="I506" s="103">
        <f t="shared" ref="I506" si="2050">H506*41%</f>
        <v>3.1044246737841042E-3</v>
      </c>
      <c r="J506" s="104">
        <f t="shared" ref="J506" si="2051">I506/3*2</f>
        <v>2.0696164491894029E-3</v>
      </c>
      <c r="K506" s="106">
        <f t="shared" si="1743"/>
        <v>235.91340450771054</v>
      </c>
      <c r="L506" s="139">
        <f t="shared" ref="L506" si="2052">D506-D499</f>
        <v>198875</v>
      </c>
      <c r="N506" s="136">
        <f t="shared" si="1919"/>
        <v>0</v>
      </c>
      <c r="O506" s="129">
        <f t="shared" ref="O506" si="2053">A506</f>
        <v>44810</v>
      </c>
    </row>
    <row r="507" spans="1:15" x14ac:dyDescent="0.3">
      <c r="A507" s="129">
        <v>44811</v>
      </c>
      <c r="B507" s="132">
        <v>223</v>
      </c>
      <c r="C507" s="114">
        <f t="shared" ref="C507" si="2054">D507-D506</f>
        <v>42057</v>
      </c>
      <c r="D507" s="141">
        <v>32386089</v>
      </c>
      <c r="E507" s="111" t="s">
        <v>62</v>
      </c>
      <c r="F507" s="116">
        <v>638200</v>
      </c>
      <c r="G507" s="100">
        <f t="shared" ref="G507" si="2055">F507-F506</f>
        <v>-100</v>
      </c>
      <c r="H507" s="194">
        <f t="shared" si="1959"/>
        <v>7.5705812574139979E-3</v>
      </c>
      <c r="I507" s="103">
        <f t="shared" ref="I507" si="2056">H507*41%</f>
        <v>3.103938315539739E-3</v>
      </c>
      <c r="J507" s="104">
        <f t="shared" ref="J507" si="2057">I507/3*2</f>
        <v>2.0692922103598258E-3</v>
      </c>
      <c r="K507" s="106">
        <f t="shared" si="1743"/>
        <v>239.06998813760381</v>
      </c>
      <c r="L507" s="139">
        <f t="shared" ref="L507" si="2058">D507-D500</f>
        <v>201536</v>
      </c>
      <c r="N507" s="136">
        <f t="shared" si="1919"/>
        <v>0</v>
      </c>
      <c r="O507" s="129">
        <f t="shared" ref="O507" si="2059">A507</f>
        <v>44811</v>
      </c>
    </row>
    <row r="508" spans="1:15" x14ac:dyDescent="0.3">
      <c r="A508" s="129">
        <v>44812</v>
      </c>
      <c r="B508" s="132">
        <v>230</v>
      </c>
      <c r="C508" s="114">
        <f t="shared" ref="C508" si="2060">D508-D507</f>
        <v>35995</v>
      </c>
      <c r="D508" s="141">
        <v>32422084</v>
      </c>
      <c r="E508" s="111" t="s">
        <v>62</v>
      </c>
      <c r="F508" s="116">
        <v>634500</v>
      </c>
      <c r="G508" s="100">
        <f t="shared" ref="G508" si="2061">F508-F507</f>
        <v>-3700</v>
      </c>
      <c r="H508" s="194">
        <f t="shared" si="1959"/>
        <v>7.5266903914590743E-3</v>
      </c>
      <c r="I508" s="103">
        <f t="shared" ref="I508" si="2062">H508*41%</f>
        <v>3.0859430604982204E-3</v>
      </c>
      <c r="J508" s="104">
        <f t="shared" ref="J508" si="2063">I508/3*2</f>
        <v>2.0572953736654803E-3</v>
      </c>
      <c r="K508" s="106">
        <f t="shared" si="1743"/>
        <v>241.51957295373666</v>
      </c>
      <c r="L508" s="139">
        <f t="shared" ref="L508" si="2064">D508-D501</f>
        <v>203601</v>
      </c>
      <c r="N508" s="136">
        <f t="shared" si="1919"/>
        <v>0</v>
      </c>
      <c r="O508" s="129">
        <f t="shared" ref="O508" si="2065">A508</f>
        <v>44812</v>
      </c>
    </row>
    <row r="509" spans="1:15" x14ac:dyDescent="0.3">
      <c r="A509" s="129" t="s">
        <v>142</v>
      </c>
      <c r="B509" s="132"/>
      <c r="C509" s="114"/>
      <c r="D509" s="141"/>
      <c r="E509" s="111"/>
      <c r="F509" s="116"/>
      <c r="G509" s="100"/>
      <c r="H509" s="101"/>
      <c r="I509" s="103"/>
      <c r="J509" s="104"/>
      <c r="K509" s="106"/>
      <c r="L509" s="139"/>
      <c r="N509" s="136"/>
      <c r="O509" s="129"/>
    </row>
    <row r="510" spans="1:15" x14ac:dyDescent="0.3">
      <c r="A510" s="129">
        <v>44823</v>
      </c>
      <c r="B510" s="132">
        <v>260</v>
      </c>
      <c r="C510" s="114">
        <f t="shared" ref="C510" si="2066">D510-D509</f>
        <v>32740593</v>
      </c>
      <c r="D510" s="141">
        <v>32740593</v>
      </c>
      <c r="E510" s="111" t="s">
        <v>88</v>
      </c>
      <c r="F510" s="116">
        <v>595000</v>
      </c>
      <c r="G510" s="100"/>
      <c r="H510" s="101">
        <f t="shared" ref="H510:H573" si="2067">F510/H$3</f>
        <v>7.0581257413997629E-3</v>
      </c>
      <c r="I510" s="103">
        <f t="shared" ref="I510" si="2068">H510*41%</f>
        <v>2.8938315539739027E-3</v>
      </c>
      <c r="J510" s="104">
        <f t="shared" ref="J510" si="2069">I510/3*2</f>
        <v>1.9292210359826017E-3</v>
      </c>
      <c r="K510" s="106">
        <f>(D510-D503)/$H$3*100000</f>
        <v>584.53736654804266</v>
      </c>
      <c r="L510" s="139">
        <f t="shared" ref="L510" si="2070">D510-D503</f>
        <v>492765</v>
      </c>
      <c r="N510" s="136">
        <f>M510/H$3</f>
        <v>0</v>
      </c>
      <c r="O510" s="129">
        <f t="shared" ref="O510" si="2071">A510</f>
        <v>44823</v>
      </c>
    </row>
    <row r="511" spans="1:15" x14ac:dyDescent="0.3">
      <c r="A511" s="129">
        <v>44824</v>
      </c>
      <c r="B511" s="132">
        <v>265</v>
      </c>
      <c r="C511" s="114">
        <f t="shared" ref="C511" si="2072">D511-D510</f>
        <v>56715</v>
      </c>
      <c r="D511" s="141">
        <v>32797308</v>
      </c>
      <c r="E511" s="111" t="s">
        <v>99</v>
      </c>
      <c r="F511" s="116">
        <v>610100</v>
      </c>
      <c r="G511" s="100">
        <f t="shared" ref="G511" si="2073">F511-F510</f>
        <v>15100</v>
      </c>
      <c r="H511" s="101">
        <f t="shared" si="2067"/>
        <v>7.237247924080664E-3</v>
      </c>
      <c r="I511" s="103">
        <f t="shared" ref="I511" si="2074">H511*41%</f>
        <v>2.9672716488730721E-3</v>
      </c>
      <c r="J511" s="104">
        <f t="shared" ref="J511" si="2075">I511/3*2</f>
        <v>1.9781810992487146E-3</v>
      </c>
      <c r="K511" s="106">
        <f t="shared" ref="K511:K574" si="2076">(D511-D504)/$H$3*100000</f>
        <v>651.81494661921704</v>
      </c>
      <c r="L511" s="139">
        <f t="shared" ref="L511" si="2077">D511-D504</f>
        <v>549480</v>
      </c>
      <c r="N511" s="136">
        <f t="shared" ref="N511:N574" si="2078">M511/H$3</f>
        <v>0</v>
      </c>
      <c r="O511" s="129">
        <f t="shared" ref="O511" si="2079">A511</f>
        <v>44824</v>
      </c>
    </row>
    <row r="512" spans="1:15" x14ac:dyDescent="0.3">
      <c r="A512" s="129">
        <v>44825</v>
      </c>
      <c r="B512" s="132">
        <v>281</v>
      </c>
      <c r="C512" s="114">
        <f t="shared" ref="C512" si="2080">D512-D511</f>
        <v>56978</v>
      </c>
      <c r="D512" s="141">
        <v>32854286</v>
      </c>
      <c r="E512" s="111" t="s">
        <v>99</v>
      </c>
      <c r="F512" s="116">
        <v>633500</v>
      </c>
      <c r="G512" s="100">
        <f t="shared" ref="G512" si="2081">F512-F511</f>
        <v>23400</v>
      </c>
      <c r="H512" s="101">
        <f t="shared" si="2067"/>
        <v>7.5148279952550415E-3</v>
      </c>
      <c r="I512" s="103">
        <f t="shared" ref="I512" si="2082">H512*41%</f>
        <v>3.0810794780545669E-3</v>
      </c>
      <c r="J512" s="104">
        <f t="shared" ref="J512" si="2083">I512/3*2</f>
        <v>2.0540529853697114E-3</v>
      </c>
      <c r="K512" s="106">
        <f t="shared" si="2076"/>
        <v>660.43772241992883</v>
      </c>
      <c r="L512" s="139">
        <f t="shared" ref="L512" si="2084">D512-D505</f>
        <v>556749</v>
      </c>
      <c r="N512" s="136">
        <f t="shared" si="2078"/>
        <v>0</v>
      </c>
      <c r="O512" s="129">
        <f t="shared" ref="O512" si="2085">A512</f>
        <v>44825</v>
      </c>
    </row>
    <row r="513" spans="1:15" x14ac:dyDescent="0.3">
      <c r="A513" s="129">
        <v>44826</v>
      </c>
      <c r="B513" s="132">
        <v>195</v>
      </c>
      <c r="C513" s="114">
        <f t="shared" ref="C513" si="2086">D513-D512</f>
        <v>50800</v>
      </c>
      <c r="D513" s="141">
        <v>32905086</v>
      </c>
      <c r="E513" s="111" t="s">
        <v>99</v>
      </c>
      <c r="F513" s="116">
        <v>653600</v>
      </c>
      <c r="G513" s="100">
        <f t="shared" ref="G513" si="2087">F513-F512</f>
        <v>20100</v>
      </c>
      <c r="H513" s="101">
        <f t="shared" si="2067"/>
        <v>7.753262158956109E-3</v>
      </c>
      <c r="I513" s="103">
        <f t="shared" ref="I513" si="2088">H513*41%</f>
        <v>3.1788374851720045E-3</v>
      </c>
      <c r="J513" s="104">
        <f t="shared" ref="J513" si="2089">I513/3*2</f>
        <v>2.1192249901146698E-3</v>
      </c>
      <c r="K513" s="106">
        <f t="shared" si="2076"/>
        <v>665.54448398576517</v>
      </c>
      <c r="L513" s="139">
        <f t="shared" ref="L513" si="2090">D513-D506</f>
        <v>561054</v>
      </c>
      <c r="N513" s="136">
        <f t="shared" si="2078"/>
        <v>0</v>
      </c>
      <c r="O513" s="129">
        <f t="shared" ref="O513" si="2091">A513</f>
        <v>44826</v>
      </c>
    </row>
    <row r="514" spans="1:15" x14ac:dyDescent="0.3">
      <c r="A514" s="129">
        <v>44827</v>
      </c>
      <c r="B514" s="132">
        <v>309</v>
      </c>
      <c r="C514" s="114">
        <f t="shared" ref="C514" si="2092">D514-D513</f>
        <v>46964</v>
      </c>
      <c r="D514" s="141">
        <v>32952050</v>
      </c>
      <c r="E514" s="111" t="s">
        <v>99</v>
      </c>
      <c r="F514" s="116">
        <v>688900</v>
      </c>
      <c r="G514" s="100">
        <f t="shared" ref="G514" si="2093">F514-F513</f>
        <v>35300</v>
      </c>
      <c r="H514" s="101">
        <f t="shared" si="2067"/>
        <v>8.1720047449584821E-3</v>
      </c>
      <c r="I514" s="103">
        <f t="shared" ref="I514" si="2094">H514*41%</f>
        <v>3.3505219454329775E-3</v>
      </c>
      <c r="J514" s="104">
        <f t="shared" ref="J514" si="2095">I514/3*2</f>
        <v>2.2336812969553184E-3</v>
      </c>
      <c r="K514" s="106">
        <f t="shared" si="2076"/>
        <v>671.36536180308428</v>
      </c>
      <c r="L514" s="139">
        <f t="shared" ref="L514" si="2096">D514-D507</f>
        <v>565961</v>
      </c>
      <c r="N514" s="136">
        <f t="shared" si="2078"/>
        <v>0</v>
      </c>
      <c r="O514" s="129">
        <f t="shared" ref="O514" si="2097">A514</f>
        <v>44827</v>
      </c>
    </row>
    <row r="515" spans="1:15" x14ac:dyDescent="0.3">
      <c r="A515" s="129">
        <v>44828</v>
      </c>
      <c r="B515" s="132">
        <v>299</v>
      </c>
      <c r="C515" s="114">
        <f t="shared" ref="C515" si="2098">D515-D514</f>
        <v>0</v>
      </c>
      <c r="D515" s="141">
        <v>32952050</v>
      </c>
      <c r="E515" s="111" t="s">
        <v>99</v>
      </c>
      <c r="F515" s="116">
        <v>680000</v>
      </c>
      <c r="G515" s="100">
        <f t="shared" ref="G515" si="2099">F515-F514</f>
        <v>-8900</v>
      </c>
      <c r="H515" s="101">
        <f t="shared" si="2067"/>
        <v>8.0664294187425857E-3</v>
      </c>
      <c r="I515" s="103">
        <f t="shared" ref="I515" si="2100">H515*41%</f>
        <v>3.3072360616844599E-3</v>
      </c>
      <c r="J515" s="104">
        <f t="shared" ref="J515" si="2101">I515/3*2</f>
        <v>2.2048240411229733E-3</v>
      </c>
      <c r="K515" s="106">
        <f t="shared" si="2076"/>
        <v>628.66666666666674</v>
      </c>
      <c r="L515" s="139">
        <f t="shared" ref="L515" si="2102">D515-D508</f>
        <v>529966</v>
      </c>
      <c r="N515" s="136">
        <f t="shared" si="2078"/>
        <v>0</v>
      </c>
      <c r="O515" s="129">
        <f t="shared" ref="O515" si="2103">A515</f>
        <v>44828</v>
      </c>
    </row>
    <row r="516" spans="1:15" x14ac:dyDescent="0.3">
      <c r="A516" s="129">
        <v>44829</v>
      </c>
      <c r="B516" s="132">
        <v>294</v>
      </c>
      <c r="C516" s="114">
        <f t="shared" ref="C516" si="2104">D516-D515</f>
        <v>0</v>
      </c>
      <c r="D516" s="141">
        <v>32952050</v>
      </c>
      <c r="E516" s="111" t="s">
        <v>99</v>
      </c>
      <c r="F516" s="116">
        <v>634800</v>
      </c>
      <c r="G516" s="100">
        <f t="shared" ref="G516" si="2105">F516-F515</f>
        <v>-45200</v>
      </c>
      <c r="H516" s="101">
        <f t="shared" si="2067"/>
        <v>7.5302491103202843E-3</v>
      </c>
      <c r="I516" s="103">
        <f t="shared" ref="I516" si="2106">H516*41%</f>
        <v>3.0874021352313165E-3</v>
      </c>
      <c r="J516" s="104">
        <f t="shared" ref="J516" si="2107">I516/3*2</f>
        <v>2.0582680901542112E-3</v>
      </c>
      <c r="K516" s="139">
        <f t="shared" si="2076"/>
        <v>39089.02728351127</v>
      </c>
      <c r="L516" s="139">
        <f t="shared" ref="L516" si="2108">D516-D509</f>
        <v>32952050</v>
      </c>
      <c r="N516" s="136">
        <f t="shared" si="2078"/>
        <v>0</v>
      </c>
      <c r="O516" s="129">
        <f t="shared" ref="O516" si="2109">A516</f>
        <v>44829</v>
      </c>
    </row>
    <row r="517" spans="1:15" x14ac:dyDescent="0.3">
      <c r="A517" s="129">
        <v>44830</v>
      </c>
      <c r="B517" s="132">
        <v>340</v>
      </c>
      <c r="C517" s="114">
        <f t="shared" ref="C517:C518" si="2110">D517-D516</f>
        <v>47950</v>
      </c>
      <c r="D517" s="141">
        <v>33000000</v>
      </c>
      <c r="E517" s="111" t="s">
        <v>99</v>
      </c>
      <c r="F517" s="116">
        <v>685000</v>
      </c>
      <c r="G517" s="100">
        <f t="shared" ref="G517:G518" si="2111">F517-F516</f>
        <v>50200</v>
      </c>
      <c r="H517" s="101">
        <f t="shared" si="2067"/>
        <v>8.1257413997627512E-3</v>
      </c>
      <c r="I517" s="103">
        <f t="shared" ref="I517:I518" si="2112">H517*41%</f>
        <v>3.3315539739027277E-3</v>
      </c>
      <c r="J517" s="104">
        <f t="shared" ref="J517:J518" si="2113">I517/3*2</f>
        <v>2.2210359826018186E-3</v>
      </c>
      <c r="K517" s="106">
        <f t="shared" si="2076"/>
        <v>307.71886120996442</v>
      </c>
      <c r="L517" s="139">
        <f t="shared" ref="L517:L518" si="2114">D517-D510</f>
        <v>259407</v>
      </c>
      <c r="N517" s="136">
        <f t="shared" si="2078"/>
        <v>0</v>
      </c>
      <c r="O517" s="129">
        <f t="shared" ref="O517:O518" si="2115">A517</f>
        <v>44830</v>
      </c>
    </row>
    <row r="518" spans="1:15" x14ac:dyDescent="0.3">
      <c r="A518" s="129">
        <v>44831</v>
      </c>
      <c r="B518" s="132">
        <v>380</v>
      </c>
      <c r="C518" s="114">
        <f t="shared" si="2110"/>
        <v>137143</v>
      </c>
      <c r="D518" s="141">
        <v>33137143</v>
      </c>
      <c r="E518" s="111" t="s">
        <v>99</v>
      </c>
      <c r="F518" s="116">
        <v>735500</v>
      </c>
      <c r="G518" s="100">
        <f t="shared" si="2111"/>
        <v>50500</v>
      </c>
      <c r="H518" s="101">
        <f t="shared" si="2067"/>
        <v>8.7247924080664299E-3</v>
      </c>
      <c r="I518" s="103">
        <f t="shared" si="2112"/>
        <v>3.5771648873072362E-3</v>
      </c>
      <c r="J518" s="104">
        <f t="shared" si="2113"/>
        <v>2.3847765915381573E-3</v>
      </c>
      <c r="K518" s="106">
        <f t="shared" si="2076"/>
        <v>403.12574139976277</v>
      </c>
      <c r="L518" s="139">
        <f t="shared" si="2114"/>
        <v>339835</v>
      </c>
      <c r="N518" s="136">
        <f t="shared" si="2078"/>
        <v>0</v>
      </c>
      <c r="O518" s="129">
        <f t="shared" si="2115"/>
        <v>44831</v>
      </c>
    </row>
    <row r="519" spans="1:15" x14ac:dyDescent="0.3">
      <c r="A519" s="129">
        <v>44832</v>
      </c>
      <c r="B519" s="132">
        <v>410</v>
      </c>
      <c r="C519" s="114">
        <f t="shared" ref="C519" si="2116">D519-D518</f>
        <v>78863</v>
      </c>
      <c r="D519" s="141">
        <v>33216006</v>
      </c>
      <c r="E519" s="111" t="s">
        <v>99</v>
      </c>
      <c r="F519" s="116">
        <v>782000</v>
      </c>
      <c r="G519" s="100">
        <f t="shared" ref="G519" si="2117">F519-F518</f>
        <v>46500</v>
      </c>
      <c r="H519" s="101">
        <f t="shared" si="2067"/>
        <v>9.2763938315539741E-3</v>
      </c>
      <c r="I519" s="103">
        <f t="shared" ref="I519" si="2118">H519*41%</f>
        <v>3.8033214709371293E-3</v>
      </c>
      <c r="J519" s="104">
        <f t="shared" ref="J519" si="2119">I519/3*2</f>
        <v>2.5355476472914197E-3</v>
      </c>
      <c r="K519" s="106">
        <f t="shared" si="2076"/>
        <v>429.08659549228946</v>
      </c>
      <c r="L519" s="139">
        <f t="shared" ref="L519" si="2120">D519-D512</f>
        <v>361720</v>
      </c>
      <c r="N519" s="136">
        <f t="shared" si="2078"/>
        <v>0</v>
      </c>
      <c r="O519" s="129">
        <f t="shared" ref="O519" si="2121">A519</f>
        <v>44832</v>
      </c>
    </row>
    <row r="520" spans="1:15" x14ac:dyDescent="0.3">
      <c r="A520" s="129">
        <v>44833</v>
      </c>
      <c r="B520" s="132">
        <v>466</v>
      </c>
      <c r="C520" s="114">
        <f t="shared" ref="C520" si="2122">D520-D519</f>
        <v>96367</v>
      </c>
      <c r="D520" s="141">
        <v>33312373</v>
      </c>
      <c r="E520" s="111" t="s">
        <v>99</v>
      </c>
      <c r="F520" s="116">
        <v>847300</v>
      </c>
      <c r="G520" s="100">
        <f t="shared" ref="G520" si="2123">F520-F519</f>
        <v>65300</v>
      </c>
      <c r="H520" s="101">
        <f t="shared" si="2067"/>
        <v>1.0051008303677342E-2</v>
      </c>
      <c r="I520" s="103">
        <f t="shared" ref="I520" si="2124">H520*41%</f>
        <v>4.1209134045077098E-3</v>
      </c>
      <c r="J520" s="104">
        <f t="shared" ref="J520" si="2125">I520/3*2</f>
        <v>2.7472756030051397E-3</v>
      </c>
      <c r="K520" s="106">
        <f t="shared" si="2076"/>
        <v>483.13997627520763</v>
      </c>
      <c r="L520" s="139">
        <f t="shared" ref="L520" si="2126">D520-D513</f>
        <v>407287</v>
      </c>
      <c r="N520" s="136">
        <f t="shared" si="2078"/>
        <v>0</v>
      </c>
      <c r="O520" s="129">
        <f t="shared" ref="O520" si="2127">A520</f>
        <v>44833</v>
      </c>
    </row>
    <row r="521" spans="1:15" x14ac:dyDescent="0.3">
      <c r="A521" s="129">
        <v>44834</v>
      </c>
      <c r="B521" s="132">
        <v>497</v>
      </c>
      <c r="C521" s="114">
        <f t="shared" ref="C521" si="2128">D521-D520</f>
        <v>73856</v>
      </c>
      <c r="D521" s="141">
        <v>33386229</v>
      </c>
      <c r="E521" s="111" t="s">
        <v>99</v>
      </c>
      <c r="F521" s="116">
        <v>909000</v>
      </c>
      <c r="G521" s="100">
        <f t="shared" ref="G521" si="2129">F521-F520</f>
        <v>61700</v>
      </c>
      <c r="H521" s="101">
        <f t="shared" si="2067"/>
        <v>1.0782918149466192E-2</v>
      </c>
      <c r="I521" s="103">
        <f t="shared" ref="I521" si="2130">H521*41%</f>
        <v>4.4209964412811383E-3</v>
      </c>
      <c r="J521" s="104">
        <f t="shared" ref="J521" si="2131">I521/3*2</f>
        <v>2.9473309608540922E-3</v>
      </c>
      <c r="K521" s="106">
        <f t="shared" si="2076"/>
        <v>515.04033214709375</v>
      </c>
      <c r="L521" s="139">
        <f t="shared" ref="L521" si="2132">D521-D514</f>
        <v>434179</v>
      </c>
      <c r="N521" s="136">
        <f t="shared" si="2078"/>
        <v>0</v>
      </c>
      <c r="O521" s="129">
        <f t="shared" ref="O521" si="2133">A521</f>
        <v>44834</v>
      </c>
    </row>
    <row r="522" spans="1:15" x14ac:dyDescent="0.3">
      <c r="A522" s="129">
        <v>44835</v>
      </c>
      <c r="B522" s="132">
        <v>481</v>
      </c>
      <c r="C522" s="114">
        <f t="shared" ref="C522" si="2134">D522-D521</f>
        <v>0</v>
      </c>
      <c r="D522" s="141">
        <v>33386229</v>
      </c>
      <c r="E522" s="111" t="s">
        <v>99</v>
      </c>
      <c r="F522" s="116">
        <v>899300</v>
      </c>
      <c r="G522" s="100">
        <f t="shared" ref="G522" si="2135">F522-F521</f>
        <v>-9700</v>
      </c>
      <c r="H522" s="101">
        <f t="shared" si="2067"/>
        <v>1.066785290628707E-2</v>
      </c>
      <c r="I522" s="103">
        <f t="shared" ref="I522" si="2136">H522*41%</f>
        <v>4.373819691577698E-3</v>
      </c>
      <c r="J522" s="104">
        <f t="shared" ref="J522" si="2137">I522/3*2</f>
        <v>2.915879794385132E-3</v>
      </c>
      <c r="K522" s="106">
        <f t="shared" si="2076"/>
        <v>515.04033214709375</v>
      </c>
      <c r="L522" s="139">
        <f t="shared" ref="L522" si="2138">D522-D515</f>
        <v>434179</v>
      </c>
      <c r="N522" s="136">
        <f t="shared" si="2078"/>
        <v>0</v>
      </c>
      <c r="O522" s="129">
        <f t="shared" ref="O522" si="2139">A522</f>
        <v>44835</v>
      </c>
    </row>
    <row r="523" spans="1:15" x14ac:dyDescent="0.3">
      <c r="A523" s="129">
        <v>44836</v>
      </c>
      <c r="B523" s="132">
        <v>471</v>
      </c>
      <c r="C523" s="114">
        <f t="shared" ref="C523" si="2140">D523-D522</f>
        <v>0</v>
      </c>
      <c r="D523" s="141">
        <v>33386229</v>
      </c>
      <c r="E523" s="111" t="s">
        <v>99</v>
      </c>
      <c r="F523" s="116">
        <v>853300</v>
      </c>
      <c r="G523" s="100">
        <f t="shared" ref="G523" si="2141">F523-F522</f>
        <v>-46000</v>
      </c>
      <c r="H523" s="101">
        <f t="shared" si="2067"/>
        <v>1.0122182680901542E-2</v>
      </c>
      <c r="I523" s="103">
        <f t="shared" ref="I523" si="2142">H523*41%</f>
        <v>4.150094899169632E-3</v>
      </c>
      <c r="J523" s="104">
        <f t="shared" ref="J523" si="2143">I523/3*2</f>
        <v>2.7667299327797548E-3</v>
      </c>
      <c r="K523" s="106">
        <f t="shared" si="2076"/>
        <v>515.04033214709375</v>
      </c>
      <c r="L523" s="139">
        <f t="shared" ref="L523" si="2144">D523-D516</f>
        <v>434179</v>
      </c>
      <c r="N523" s="136">
        <f t="shared" si="2078"/>
        <v>0</v>
      </c>
      <c r="O523" s="129">
        <f t="shared" ref="O523" si="2145">A523</f>
        <v>44836</v>
      </c>
    </row>
    <row r="524" spans="1:15" x14ac:dyDescent="0.3">
      <c r="A524" s="129">
        <v>44837</v>
      </c>
      <c r="B524" s="132">
        <v>374</v>
      </c>
      <c r="C524" s="114">
        <f t="shared" ref="C524" si="2146">D524-D523</f>
        <v>0</v>
      </c>
      <c r="D524" s="141">
        <v>33386229</v>
      </c>
      <c r="E524" s="111" t="s">
        <v>99</v>
      </c>
      <c r="F524" s="116">
        <v>805700</v>
      </c>
      <c r="G524" s="100">
        <f t="shared" ref="G524" si="2147">F524-F523</f>
        <v>-47600</v>
      </c>
      <c r="H524" s="101">
        <f t="shared" si="2067"/>
        <v>9.5575326215895616E-3</v>
      </c>
      <c r="I524" s="103">
        <f t="shared" ref="I524" si="2148">H524*41%</f>
        <v>3.9185883748517197E-3</v>
      </c>
      <c r="J524" s="104">
        <f t="shared" ref="J524" si="2149">I524/3*2</f>
        <v>2.6123922499011465E-3</v>
      </c>
      <c r="K524" s="106">
        <f t="shared" si="2076"/>
        <v>458.16014234875445</v>
      </c>
      <c r="L524" s="139">
        <f t="shared" ref="L524" si="2150">D524-D517</f>
        <v>386229</v>
      </c>
      <c r="N524" s="136">
        <f t="shared" si="2078"/>
        <v>0</v>
      </c>
      <c r="O524" s="129">
        <f t="shared" ref="O524" si="2151">A524</f>
        <v>44837</v>
      </c>
    </row>
    <row r="525" spans="1:15" x14ac:dyDescent="0.3">
      <c r="A525" s="129">
        <v>44838</v>
      </c>
      <c r="B525" s="132">
        <v>414</v>
      </c>
      <c r="C525" s="114">
        <f t="shared" ref="C525" si="2152">D525-D524</f>
        <v>133532</v>
      </c>
      <c r="D525" s="141">
        <v>33519761</v>
      </c>
      <c r="E525" s="111" t="s">
        <v>99</v>
      </c>
      <c r="F525" s="116">
        <v>896200</v>
      </c>
      <c r="G525" s="100">
        <f t="shared" ref="G525" si="2153">F525-F524</f>
        <v>90500</v>
      </c>
      <c r="H525" s="101">
        <f t="shared" si="2067"/>
        <v>1.0631079478054566E-2</v>
      </c>
      <c r="I525" s="103">
        <f t="shared" ref="I525" si="2154">H525*41%</f>
        <v>4.3587425860023721E-3</v>
      </c>
      <c r="J525" s="104">
        <f t="shared" ref="J525" si="2155">I525/3*2</f>
        <v>2.9058283906682482E-3</v>
      </c>
      <c r="K525" s="106">
        <f t="shared" si="2076"/>
        <v>453.87663107947805</v>
      </c>
      <c r="L525" s="139">
        <f t="shared" ref="L525" si="2156">D525-D518</f>
        <v>382618</v>
      </c>
      <c r="N525" s="136">
        <f t="shared" si="2078"/>
        <v>0</v>
      </c>
      <c r="O525" s="129">
        <f t="shared" ref="O525" si="2157">A525</f>
        <v>44838</v>
      </c>
    </row>
    <row r="526" spans="1:15" x14ac:dyDescent="0.3">
      <c r="A526" s="129">
        <v>44839</v>
      </c>
      <c r="B526" s="132">
        <v>462</v>
      </c>
      <c r="C526" s="114">
        <f t="shared" ref="C526" si="2158">D526-D525</f>
        <v>132494</v>
      </c>
      <c r="D526" s="141">
        <v>33652255</v>
      </c>
      <c r="E526" s="111" t="s">
        <v>99</v>
      </c>
      <c r="F526" s="116">
        <v>989500</v>
      </c>
      <c r="G526" s="100">
        <f t="shared" ref="G526" si="2159">F526-F525</f>
        <v>93300</v>
      </c>
      <c r="H526" s="101">
        <f t="shared" si="2067"/>
        <v>1.1737841043890865E-2</v>
      </c>
      <c r="I526" s="103">
        <f t="shared" ref="I526" si="2160">H526*41%</f>
        <v>4.8125148279952543E-3</v>
      </c>
      <c r="J526" s="104">
        <f t="shared" ref="J526" si="2161">I526/3*2</f>
        <v>3.2083432186635029E-3</v>
      </c>
      <c r="K526" s="106">
        <f t="shared" si="2076"/>
        <v>517.49584816132858</v>
      </c>
      <c r="L526" s="139">
        <f t="shared" ref="L526" si="2162">D526-D519</f>
        <v>436249</v>
      </c>
      <c r="N526" s="136">
        <f t="shared" si="2078"/>
        <v>0</v>
      </c>
      <c r="O526" s="129">
        <f t="shared" ref="O526" si="2163">A526</f>
        <v>44839</v>
      </c>
    </row>
    <row r="527" spans="1:15" x14ac:dyDescent="0.3">
      <c r="A527" s="129">
        <v>44840</v>
      </c>
      <c r="B527" s="132">
        <v>578</v>
      </c>
      <c r="C527" s="114">
        <f t="shared" ref="C527" si="2164">D527-D526</f>
        <v>174112</v>
      </c>
      <c r="D527" s="141">
        <v>33826367</v>
      </c>
      <c r="E527" s="111" t="s">
        <v>99</v>
      </c>
      <c r="F527" s="116">
        <v>1126000</v>
      </c>
      <c r="G527" s="100">
        <f t="shared" ref="G527" si="2165">F527-F526</f>
        <v>136500</v>
      </c>
      <c r="H527" s="101">
        <f t="shared" si="2067"/>
        <v>1.33570581257414E-2</v>
      </c>
      <c r="I527" s="103">
        <f t="shared" ref="I527" si="2166">H527*41%</f>
        <v>5.4763938315539737E-3</v>
      </c>
      <c r="J527" s="104">
        <f t="shared" ref="J527" si="2167">I527/3*2</f>
        <v>3.6509292210359823E-3</v>
      </c>
      <c r="K527" s="106">
        <f t="shared" si="2076"/>
        <v>609.72004744958485</v>
      </c>
      <c r="L527" s="139">
        <f t="shared" ref="L527" si="2168">D527-D520</f>
        <v>513994</v>
      </c>
      <c r="N527" s="136">
        <f t="shared" si="2078"/>
        <v>0</v>
      </c>
      <c r="O527" s="129">
        <f t="shared" ref="O527" si="2169">A527</f>
        <v>44840</v>
      </c>
    </row>
    <row r="528" spans="1:15" x14ac:dyDescent="0.3">
      <c r="A528" s="129">
        <v>44841</v>
      </c>
      <c r="B528" s="132">
        <v>636</v>
      </c>
      <c r="C528" s="114">
        <f t="shared" ref="C528" si="2170">D528-D527</f>
        <v>122265</v>
      </c>
      <c r="D528" s="141">
        <v>33948632</v>
      </c>
      <c r="E528" s="111" t="s">
        <v>99</v>
      </c>
      <c r="F528" s="116">
        <v>1232600</v>
      </c>
      <c r="G528" s="100">
        <f t="shared" ref="G528" si="2171">F528-F527</f>
        <v>106600</v>
      </c>
      <c r="H528" s="101">
        <f t="shared" si="2067"/>
        <v>1.4621589561091341E-2</v>
      </c>
      <c r="I528" s="103">
        <f t="shared" ref="I528" si="2172">H528*41%</f>
        <v>5.9948517200474494E-3</v>
      </c>
      <c r="J528" s="104">
        <f t="shared" ref="J528" si="2173">I528/3*2</f>
        <v>3.996567813364966E-3</v>
      </c>
      <c r="K528" s="106">
        <f t="shared" si="2076"/>
        <v>667.14472123368921</v>
      </c>
      <c r="L528" s="139">
        <f t="shared" ref="L528" si="2174">D528-D521</f>
        <v>562403</v>
      </c>
      <c r="N528" s="136">
        <f t="shared" si="2078"/>
        <v>0</v>
      </c>
      <c r="O528" s="129">
        <f t="shared" ref="O528" si="2175">A528</f>
        <v>44841</v>
      </c>
    </row>
    <row r="529" spans="1:15" x14ac:dyDescent="0.3">
      <c r="A529" s="129">
        <v>44842</v>
      </c>
      <c r="B529" s="132">
        <v>611</v>
      </c>
      <c r="C529" s="114">
        <f t="shared" ref="C529" si="2176">D529-D528</f>
        <v>0</v>
      </c>
      <c r="D529" s="141">
        <v>33948632</v>
      </c>
      <c r="E529" s="111" t="s">
        <v>99</v>
      </c>
      <c r="F529" s="116">
        <v>1219500</v>
      </c>
      <c r="G529" s="100">
        <f t="shared" ref="G529" si="2177">F529-F528</f>
        <v>-13100</v>
      </c>
      <c r="H529" s="101">
        <f t="shared" si="2067"/>
        <v>1.4466192170818506E-2</v>
      </c>
      <c r="I529" s="103">
        <f t="shared" ref="I529" si="2178">H529*41%</f>
        <v>5.9311387900355872E-3</v>
      </c>
      <c r="J529" s="104">
        <f t="shared" ref="J529" si="2179">I529/3*2</f>
        <v>3.9540925266903912E-3</v>
      </c>
      <c r="K529" s="106">
        <f t="shared" si="2076"/>
        <v>667.14472123368921</v>
      </c>
      <c r="L529" s="139">
        <f t="shared" ref="L529" si="2180">D529-D522</f>
        <v>562403</v>
      </c>
      <c r="N529" s="136">
        <f t="shared" si="2078"/>
        <v>0</v>
      </c>
      <c r="O529" s="129">
        <f t="shared" ref="O529" si="2181">A529</f>
        <v>44842</v>
      </c>
    </row>
    <row r="530" spans="1:15" x14ac:dyDescent="0.3">
      <c r="A530" s="129">
        <v>44843</v>
      </c>
      <c r="B530" s="132">
        <v>598</v>
      </c>
      <c r="C530" s="114">
        <f t="shared" ref="C530" si="2182">D530-D529</f>
        <v>0</v>
      </c>
      <c r="D530" s="141">
        <v>33948632</v>
      </c>
      <c r="E530" s="111" t="s">
        <v>99</v>
      </c>
      <c r="F530" s="116">
        <v>1161600</v>
      </c>
      <c r="G530" s="100">
        <f t="shared" ref="G530" si="2183">F530-F529</f>
        <v>-57900</v>
      </c>
      <c r="H530" s="101">
        <f t="shared" si="2067"/>
        <v>1.3779359430604982E-2</v>
      </c>
      <c r="I530" s="103">
        <f t="shared" ref="I530" si="2184">H530*41%</f>
        <v>5.6495373665480424E-3</v>
      </c>
      <c r="J530" s="104">
        <f t="shared" ref="J530" si="2185">I530/3*2</f>
        <v>3.7663582443653617E-3</v>
      </c>
      <c r="K530" s="106">
        <f t="shared" si="2076"/>
        <v>667.14472123368921</v>
      </c>
      <c r="L530" s="139">
        <f t="shared" ref="L530" si="2186">D530-D523</f>
        <v>562403</v>
      </c>
      <c r="N530" s="136">
        <f t="shared" si="2078"/>
        <v>0</v>
      </c>
      <c r="O530" s="129">
        <f t="shared" ref="O530" si="2187">A530</f>
        <v>44843</v>
      </c>
    </row>
    <row r="531" spans="1:15" x14ac:dyDescent="0.3">
      <c r="A531" s="129">
        <v>44844</v>
      </c>
      <c r="B531" s="132">
        <v>788</v>
      </c>
      <c r="C531" s="114">
        <f t="shared" ref="C531" si="2188">D531-D530</f>
        <v>172536</v>
      </c>
      <c r="D531" s="141">
        <v>34121168</v>
      </c>
      <c r="E531" s="111" t="s">
        <v>99</v>
      </c>
      <c r="F531" s="116">
        <v>1269400</v>
      </c>
      <c r="G531" s="100">
        <f t="shared" ref="G531" si="2189">F531-F530</f>
        <v>107800</v>
      </c>
      <c r="H531" s="101">
        <f t="shared" si="2067"/>
        <v>1.5058125741399763E-2</v>
      </c>
      <c r="I531" s="103">
        <f t="shared" ref="I531" si="2190">H531*41%</f>
        <v>6.1738315539739026E-3</v>
      </c>
      <c r="J531" s="104">
        <f t="shared" ref="J531" si="2191">I531/3*2</f>
        <v>4.1158877026492681E-3</v>
      </c>
      <c r="K531" s="106">
        <f t="shared" si="2076"/>
        <v>871.81376037959672</v>
      </c>
      <c r="L531" s="139">
        <f t="shared" ref="L531" si="2192">D531-D524</f>
        <v>734939</v>
      </c>
      <c r="N531" s="136">
        <f t="shared" si="2078"/>
        <v>0</v>
      </c>
      <c r="O531" s="129">
        <f t="shared" ref="O531" si="2193">A531</f>
        <v>44844</v>
      </c>
    </row>
    <row r="532" spans="1:15" x14ac:dyDescent="0.3">
      <c r="A532" s="129">
        <v>44845</v>
      </c>
      <c r="B532" s="132">
        <v>800</v>
      </c>
      <c r="C532" s="114">
        <f t="shared" ref="C532" si="2194">D532-D531</f>
        <v>136748</v>
      </c>
      <c r="D532" s="141">
        <v>34257916</v>
      </c>
      <c r="E532" s="111" t="s">
        <v>99</v>
      </c>
      <c r="F532" s="116">
        <v>1349100</v>
      </c>
      <c r="G532" s="100">
        <f t="shared" ref="G532" si="2195">F532-F531</f>
        <v>79700</v>
      </c>
      <c r="H532" s="101">
        <f t="shared" si="2067"/>
        <v>1.6003558718861211E-2</v>
      </c>
      <c r="I532" s="103">
        <f t="shared" ref="I532" si="2196">H532*41%</f>
        <v>6.561459074733096E-3</v>
      </c>
      <c r="J532" s="104">
        <f t="shared" ref="J532" si="2197">I532/3*2</f>
        <v>4.3743060498220637E-3</v>
      </c>
      <c r="K532" s="106">
        <f t="shared" si="2076"/>
        <v>875.62870699881387</v>
      </c>
      <c r="L532" s="139">
        <f t="shared" ref="L532" si="2198">D532-D525</f>
        <v>738155</v>
      </c>
      <c r="N532" s="136">
        <f t="shared" si="2078"/>
        <v>0</v>
      </c>
      <c r="O532" s="129">
        <f t="shared" ref="O532" si="2199">A532</f>
        <v>44845</v>
      </c>
    </row>
    <row r="533" spans="1:15" x14ac:dyDescent="0.3">
      <c r="A533" s="129">
        <v>44846</v>
      </c>
      <c r="B533" s="132">
        <v>794</v>
      </c>
      <c r="C533" s="114">
        <f t="shared" ref="C533" si="2200">D533-D532</f>
        <v>145213</v>
      </c>
      <c r="D533" s="141">
        <v>34403129</v>
      </c>
      <c r="E533" s="111" t="s">
        <v>99</v>
      </c>
      <c r="F533" s="116">
        <v>1442400</v>
      </c>
      <c r="G533" s="100">
        <f t="shared" ref="G533" si="2201">F533-F532</f>
        <v>93300</v>
      </c>
      <c r="H533" s="101">
        <f t="shared" si="2067"/>
        <v>1.711032028469751E-2</v>
      </c>
      <c r="I533" s="103">
        <f t="shared" ref="I533" si="2202">H533*41%</f>
        <v>7.015231316725979E-3</v>
      </c>
      <c r="J533" s="104">
        <f t="shared" ref="J533" si="2203">I533/3*2</f>
        <v>4.6768208778173196E-3</v>
      </c>
      <c r="K533" s="106">
        <f t="shared" si="2076"/>
        <v>890.71648873072365</v>
      </c>
      <c r="L533" s="139">
        <f t="shared" ref="L533" si="2204">D533-D526</f>
        <v>750874</v>
      </c>
      <c r="N533" s="136">
        <f t="shared" si="2078"/>
        <v>0</v>
      </c>
      <c r="O533" s="129">
        <f t="shared" ref="O533" si="2205">A533</f>
        <v>44846</v>
      </c>
    </row>
    <row r="534" spans="1:15" x14ac:dyDescent="0.3">
      <c r="A534" s="129">
        <v>44847</v>
      </c>
      <c r="B534" s="132">
        <v>760</v>
      </c>
      <c r="C534" s="114">
        <f t="shared" ref="C534" si="2206">D534-D533</f>
        <v>114198</v>
      </c>
      <c r="D534" s="141">
        <v>34517327</v>
      </c>
      <c r="E534" s="111" t="s">
        <v>99</v>
      </c>
      <c r="F534" s="116">
        <v>1507800</v>
      </c>
      <c r="G534" s="100">
        <f t="shared" ref="G534" si="2207">F534-F533</f>
        <v>65400</v>
      </c>
      <c r="H534" s="101">
        <f t="shared" si="2067"/>
        <v>1.7886120996441282E-2</v>
      </c>
      <c r="I534" s="103">
        <f t="shared" ref="I534" si="2208">H534*41%</f>
        <v>7.3333096085409248E-3</v>
      </c>
      <c r="J534" s="104">
        <f t="shared" ref="J534" si="2209">I534/3*2</f>
        <v>4.8888730723606168E-3</v>
      </c>
      <c r="K534" s="106">
        <f t="shared" si="2076"/>
        <v>819.64412811387899</v>
      </c>
      <c r="L534" s="139">
        <f t="shared" ref="L534" si="2210">D534-D527</f>
        <v>690960</v>
      </c>
      <c r="N534" s="136">
        <f t="shared" si="2078"/>
        <v>0</v>
      </c>
      <c r="O534" s="129">
        <f t="shared" ref="O534" si="2211">A534</f>
        <v>44847</v>
      </c>
    </row>
    <row r="535" spans="1:15" x14ac:dyDescent="0.3">
      <c r="A535" s="129">
        <v>44848</v>
      </c>
      <c r="B535" s="132">
        <v>732</v>
      </c>
      <c r="C535" s="114">
        <f t="shared" ref="C535" si="2212">D535-D534</f>
        <v>91508</v>
      </c>
      <c r="D535" s="141">
        <v>34608835</v>
      </c>
      <c r="E535" s="111" t="s">
        <v>99</v>
      </c>
      <c r="F535" s="116">
        <v>1580000</v>
      </c>
      <c r="G535" s="100">
        <f t="shared" ref="G535" si="2213">F535-F534</f>
        <v>72200</v>
      </c>
      <c r="H535" s="101">
        <f t="shared" si="2067"/>
        <v>1.8742586002372479E-2</v>
      </c>
      <c r="I535" s="103">
        <f t="shared" ref="I535" si="2214">H535*41%</f>
        <v>7.6844602609727163E-3</v>
      </c>
      <c r="J535" s="104">
        <f t="shared" ref="J535" si="2215">I535/3*2</f>
        <v>5.1229735073151442E-3</v>
      </c>
      <c r="K535" s="106">
        <f t="shared" si="2076"/>
        <v>783.15895610913401</v>
      </c>
      <c r="L535" s="139">
        <f t="shared" ref="L535" si="2216">D535-D528</f>
        <v>660203</v>
      </c>
      <c r="N535" s="136">
        <f t="shared" si="2078"/>
        <v>0</v>
      </c>
      <c r="O535" s="129">
        <f t="shared" ref="O535" si="2217">A535</f>
        <v>44848</v>
      </c>
    </row>
    <row r="536" spans="1:15" x14ac:dyDescent="0.3">
      <c r="A536" s="129">
        <v>44849</v>
      </c>
      <c r="B536" s="132">
        <v>701</v>
      </c>
      <c r="C536" s="114">
        <f t="shared" ref="C536" si="2218">D536-D535</f>
        <v>2</v>
      </c>
      <c r="D536" s="141">
        <v>34608837</v>
      </c>
      <c r="E536" s="111" t="s">
        <v>99</v>
      </c>
      <c r="F536" s="116">
        <v>1565800</v>
      </c>
      <c r="G536" s="100">
        <f t="shared" ref="G536" si="2219">F536-F535</f>
        <v>-14200</v>
      </c>
      <c r="H536" s="101">
        <f t="shared" si="2067"/>
        <v>1.8574139976275206E-2</v>
      </c>
      <c r="I536" s="103">
        <f t="shared" ref="I536" si="2220">H536*41%</f>
        <v>7.6153973902728343E-3</v>
      </c>
      <c r="J536" s="104">
        <f t="shared" ref="J536" si="2221">I536/3*2</f>
        <v>5.0769315935152229E-3</v>
      </c>
      <c r="K536" s="106">
        <f t="shared" si="2076"/>
        <v>783.16132858837489</v>
      </c>
      <c r="L536" s="139">
        <f t="shared" ref="L536" si="2222">D536-D529</f>
        <v>660205</v>
      </c>
      <c r="N536" s="136">
        <f t="shared" si="2078"/>
        <v>0</v>
      </c>
      <c r="O536" s="129">
        <f t="shared" ref="O536" si="2223">A536</f>
        <v>44849</v>
      </c>
    </row>
    <row r="537" spans="1:15" x14ac:dyDescent="0.3">
      <c r="A537" s="129">
        <v>44850</v>
      </c>
      <c r="B537" s="132">
        <v>681</v>
      </c>
      <c r="C537" s="114">
        <f t="shared" ref="C537" si="2224">D537-D536</f>
        <v>0</v>
      </c>
      <c r="D537" s="141">
        <v>34608837</v>
      </c>
      <c r="E537" s="111" t="s">
        <v>99</v>
      </c>
      <c r="F537" s="116">
        <v>1520700</v>
      </c>
      <c r="G537" s="100">
        <f t="shared" ref="G537" si="2225">F537-F536</f>
        <v>-45100</v>
      </c>
      <c r="H537" s="101">
        <f t="shared" si="2067"/>
        <v>1.8039145907473311E-2</v>
      </c>
      <c r="I537" s="103">
        <f t="shared" ref="I537" si="2226">H537*41%</f>
        <v>7.3960498220640575E-3</v>
      </c>
      <c r="J537" s="104">
        <f t="shared" ref="J537" si="2227">I537/3*2</f>
        <v>4.9306998813760383E-3</v>
      </c>
      <c r="K537" s="106">
        <f t="shared" si="2076"/>
        <v>783.16132858837489</v>
      </c>
      <c r="L537" s="139">
        <f t="shared" ref="L537" si="2228">D537-D530</f>
        <v>660205</v>
      </c>
      <c r="N537" s="136">
        <f t="shared" si="2078"/>
        <v>0</v>
      </c>
      <c r="O537" s="129">
        <f t="shared" ref="O537" si="2229">A537</f>
        <v>44850</v>
      </c>
    </row>
    <row r="538" spans="1:15" x14ac:dyDescent="0.3">
      <c r="A538" s="129">
        <v>44851</v>
      </c>
      <c r="B538" s="132">
        <v>688</v>
      </c>
      <c r="C538" s="114">
        <f t="shared" ref="C538" si="2230">D538-D537</f>
        <v>150052</v>
      </c>
      <c r="D538" s="141">
        <v>34758889</v>
      </c>
      <c r="E538" s="111" t="s">
        <v>99</v>
      </c>
      <c r="F538" s="116">
        <v>1589400</v>
      </c>
      <c r="G538" s="100">
        <f t="shared" ref="G538" si="2231">F538-F537</f>
        <v>68700</v>
      </c>
      <c r="H538" s="101">
        <f t="shared" si="2067"/>
        <v>1.8854092526690392E-2</v>
      </c>
      <c r="I538" s="103">
        <f t="shared" ref="I538" si="2232">H538*41%</f>
        <v>7.7301779359430604E-3</v>
      </c>
      <c r="J538" s="104">
        <f t="shared" ref="J538" si="2233">I538/3*2</f>
        <v>5.1534519572953739E-3</v>
      </c>
      <c r="K538" s="106">
        <f t="shared" si="2076"/>
        <v>756.48991696322662</v>
      </c>
      <c r="L538" s="139">
        <f t="shared" ref="L538" si="2234">D538-D531</f>
        <v>637721</v>
      </c>
      <c r="N538" s="136">
        <f t="shared" si="2078"/>
        <v>0</v>
      </c>
      <c r="O538" s="129">
        <f t="shared" ref="O538" si="2235">A538</f>
        <v>44851</v>
      </c>
    </row>
    <row r="539" spans="1:15" x14ac:dyDescent="0.3">
      <c r="A539" s="129">
        <v>44852</v>
      </c>
      <c r="B539" s="132">
        <v>671</v>
      </c>
      <c r="C539" s="114">
        <f t="shared" ref="C539" si="2236">D539-D538</f>
        <v>130074</v>
      </c>
      <c r="D539" s="141">
        <v>34888963</v>
      </c>
      <c r="E539" s="111" t="s">
        <v>99</v>
      </c>
      <c r="F539" s="116">
        <v>1634100</v>
      </c>
      <c r="G539" s="100">
        <f t="shared" ref="G539" si="2237">F539-F538</f>
        <v>44700</v>
      </c>
      <c r="H539" s="101">
        <f t="shared" si="2067"/>
        <v>1.9384341637010676E-2</v>
      </c>
      <c r="I539" s="103">
        <f t="shared" ref="I539" si="2238">H539*41%</f>
        <v>7.9475800711743764E-3</v>
      </c>
      <c r="J539" s="104">
        <f t="shared" ref="J539" si="2239">I539/3*2</f>
        <v>5.2983867141162509E-3</v>
      </c>
      <c r="K539" s="106">
        <f t="shared" si="2076"/>
        <v>748.57295373665477</v>
      </c>
      <c r="L539" s="139">
        <f t="shared" ref="L539" si="2240">D539-D532</f>
        <v>631047</v>
      </c>
      <c r="N539" s="136">
        <f t="shared" si="2078"/>
        <v>0</v>
      </c>
      <c r="O539" s="129">
        <f t="shared" ref="O539" si="2241">A539</f>
        <v>44852</v>
      </c>
    </row>
    <row r="540" spans="1:15" x14ac:dyDescent="0.3">
      <c r="A540" s="129">
        <v>44853</v>
      </c>
      <c r="B540" s="132">
        <v>661</v>
      </c>
      <c r="C540" s="114">
        <f t="shared" ref="C540" si="2242">D540-D539</f>
        <v>116806</v>
      </c>
      <c r="D540" s="141">
        <v>35005769</v>
      </c>
      <c r="E540" s="111" t="s">
        <v>99</v>
      </c>
      <c r="F540" s="116">
        <v>1671700</v>
      </c>
      <c r="G540" s="100">
        <f t="shared" ref="G540" si="2243">F540-F539</f>
        <v>37600</v>
      </c>
      <c r="H540" s="101">
        <f t="shared" si="2067"/>
        <v>1.9830367734282324E-2</v>
      </c>
      <c r="I540" s="103">
        <f t="shared" ref="I540" si="2244">H540*41%</f>
        <v>8.1304507710557531E-3</v>
      </c>
      <c r="J540" s="104">
        <f t="shared" ref="J540" si="2245">I540/3*2</f>
        <v>5.420300514037169E-3</v>
      </c>
      <c r="K540" s="106">
        <f t="shared" si="2076"/>
        <v>714.87544483985766</v>
      </c>
      <c r="L540" s="139">
        <f t="shared" ref="L540" si="2246">D540-D533</f>
        <v>602640</v>
      </c>
      <c r="N540" s="136">
        <f t="shared" si="2078"/>
        <v>0</v>
      </c>
      <c r="O540" s="129">
        <f t="shared" ref="O540" si="2247">A540</f>
        <v>44853</v>
      </c>
    </row>
    <row r="541" spans="1:15" x14ac:dyDescent="0.3">
      <c r="A541" s="129">
        <v>44854</v>
      </c>
      <c r="B541" s="132">
        <v>645</v>
      </c>
      <c r="C541" s="114">
        <f t="shared" ref="C541" si="2248">D541-D540</f>
        <v>92293</v>
      </c>
      <c r="D541" s="141">
        <v>35098062</v>
      </c>
      <c r="E541" s="111" t="s">
        <v>99</v>
      </c>
      <c r="F541" s="116">
        <v>1693200</v>
      </c>
      <c r="G541" s="100">
        <f t="shared" ref="G541" si="2249">F541-F540</f>
        <v>21500</v>
      </c>
      <c r="H541" s="101">
        <f t="shared" si="2067"/>
        <v>2.008540925266904E-2</v>
      </c>
      <c r="I541" s="103">
        <f t="shared" ref="I541" si="2250">H541*41%</f>
        <v>8.2350177935943056E-3</v>
      </c>
      <c r="J541" s="104">
        <f t="shared" ref="J541" si="2251">I541/3*2</f>
        <v>5.4900118623962034E-3</v>
      </c>
      <c r="K541" s="106">
        <f t="shared" si="2076"/>
        <v>688.8908659549229</v>
      </c>
      <c r="L541" s="139">
        <f t="shared" ref="L541" si="2252">D541-D534</f>
        <v>580735</v>
      </c>
      <c r="N541" s="136">
        <f t="shared" si="2078"/>
        <v>0</v>
      </c>
      <c r="O541" s="129">
        <f t="shared" ref="O541" si="2253">A541</f>
        <v>44854</v>
      </c>
    </row>
    <row r="542" spans="1:15" x14ac:dyDescent="0.3">
      <c r="A542" s="129">
        <v>44855</v>
      </c>
      <c r="B542" s="132">
        <v>625</v>
      </c>
      <c r="C542" s="114">
        <f t="shared" ref="C542" si="2254">D542-D541</f>
        <v>74631</v>
      </c>
      <c r="D542" s="141">
        <v>35172693</v>
      </c>
      <c r="E542" s="111" t="s">
        <v>99</v>
      </c>
      <c r="F542" s="116">
        <v>1740900</v>
      </c>
      <c r="G542" s="100">
        <f t="shared" ref="G542" si="2255">F542-F541</f>
        <v>47700</v>
      </c>
      <c r="H542" s="101">
        <f t="shared" si="2067"/>
        <v>2.0651245551601423E-2</v>
      </c>
      <c r="I542" s="103">
        <f t="shared" ref="I542" si="2256">H542*41%</f>
        <v>8.4670106761565826E-3</v>
      </c>
      <c r="J542" s="104">
        <f t="shared" ref="J542" si="2257">I542/3*2</f>
        <v>5.6446737841043884E-3</v>
      </c>
      <c r="K542" s="106">
        <f t="shared" si="2076"/>
        <v>668.87069988137603</v>
      </c>
      <c r="L542" s="139">
        <f t="shared" ref="L542" si="2258">D542-D535</f>
        <v>563858</v>
      </c>
      <c r="N542" s="136">
        <f t="shared" si="2078"/>
        <v>0</v>
      </c>
      <c r="O542" s="129">
        <f t="shared" ref="O542" si="2259">A542</f>
        <v>44855</v>
      </c>
    </row>
    <row r="543" spans="1:15" x14ac:dyDescent="0.3">
      <c r="A543" s="129">
        <v>44856</v>
      </c>
      <c r="B543" s="132">
        <v>599</v>
      </c>
      <c r="C543" s="114">
        <f t="shared" ref="C543" si="2260">D543-D542</f>
        <v>1</v>
      </c>
      <c r="D543" s="141">
        <v>35172694</v>
      </c>
      <c r="E543" s="111" t="s">
        <v>88</v>
      </c>
      <c r="F543" s="116">
        <v>1722500</v>
      </c>
      <c r="G543" s="100">
        <f t="shared" ref="G543" si="2261">F543-F542</f>
        <v>-18400</v>
      </c>
      <c r="H543" s="101">
        <f t="shared" si="2067"/>
        <v>2.0432977461447212E-2</v>
      </c>
      <c r="I543" s="103">
        <f t="shared" ref="I543" si="2262">H543*41%</f>
        <v>8.3775207591933569E-3</v>
      </c>
      <c r="J543" s="104">
        <f t="shared" ref="J543" si="2263">I543/3*2</f>
        <v>5.5850138394622382E-3</v>
      </c>
      <c r="K543" s="106">
        <f t="shared" si="2076"/>
        <v>668.8695136417557</v>
      </c>
      <c r="L543" s="139">
        <f t="shared" ref="L543" si="2264">D543-D536</f>
        <v>563857</v>
      </c>
      <c r="N543" s="136">
        <f t="shared" si="2078"/>
        <v>0</v>
      </c>
      <c r="O543" s="129">
        <f t="shared" ref="O543" si="2265">A543</f>
        <v>44856</v>
      </c>
    </row>
    <row r="544" spans="1:15" x14ac:dyDescent="0.3">
      <c r="A544" s="129">
        <v>44857</v>
      </c>
      <c r="B544" s="132">
        <v>584</v>
      </c>
      <c r="C544" s="114">
        <f t="shared" ref="C544" si="2266">D544-D543</f>
        <v>0</v>
      </c>
      <c r="D544" s="141">
        <v>35172694</v>
      </c>
      <c r="E544" s="111" t="s">
        <v>88</v>
      </c>
      <c r="F544" s="116">
        <v>1623900</v>
      </c>
      <c r="G544" s="100">
        <f t="shared" ref="G544" si="2267">F544-F543</f>
        <v>-98600</v>
      </c>
      <c r="H544" s="101">
        <f t="shared" si="2067"/>
        <v>1.9263345195729538E-2</v>
      </c>
      <c r="I544" s="103">
        <f t="shared" ref="I544" si="2268">H544*41%</f>
        <v>7.8979715302491104E-3</v>
      </c>
      <c r="J544" s="104">
        <f t="shared" ref="J544" si="2269">I544/3*2</f>
        <v>5.2653143534994069E-3</v>
      </c>
      <c r="K544" s="106">
        <f t="shared" si="2076"/>
        <v>668.8695136417557</v>
      </c>
      <c r="L544" s="139">
        <f t="shared" ref="L544" si="2270">D544-D537</f>
        <v>563857</v>
      </c>
      <c r="N544" s="136">
        <f t="shared" si="2078"/>
        <v>0</v>
      </c>
      <c r="O544" s="129">
        <f t="shared" ref="O544" si="2271">A544</f>
        <v>44857</v>
      </c>
    </row>
    <row r="545" spans="1:15" x14ac:dyDescent="0.3">
      <c r="A545" s="129">
        <v>44858</v>
      </c>
      <c r="B545" s="132">
        <v>570</v>
      </c>
      <c r="C545" s="114">
        <f t="shared" ref="C545" si="2272">D545-D544</f>
        <v>115534</v>
      </c>
      <c r="D545" s="141">
        <v>35288228</v>
      </c>
      <c r="E545" s="111" t="s">
        <v>88</v>
      </c>
      <c r="F545" s="116">
        <v>1627600</v>
      </c>
      <c r="G545" s="100">
        <f t="shared" ref="G545" si="2273">F545-F544</f>
        <v>3700</v>
      </c>
      <c r="H545" s="101">
        <f t="shared" si="2067"/>
        <v>1.9307236061684462E-2</v>
      </c>
      <c r="I545" s="103">
        <f t="shared" ref="I545" si="2274">H545*41%</f>
        <v>7.9159667852906294E-3</v>
      </c>
      <c r="J545" s="104">
        <f t="shared" ref="J545" si="2275">I545/3*2</f>
        <v>5.2773111901937529E-3</v>
      </c>
      <c r="K545" s="106">
        <f t="shared" si="2076"/>
        <v>627.92289442467381</v>
      </c>
      <c r="L545" s="139">
        <f t="shared" ref="L545" si="2276">D545-D538</f>
        <v>529339</v>
      </c>
      <c r="N545" s="136">
        <f t="shared" si="2078"/>
        <v>0</v>
      </c>
      <c r="O545" s="129">
        <f t="shared" ref="O545" si="2277">A545</f>
        <v>44858</v>
      </c>
    </row>
    <row r="546" spans="1:15" x14ac:dyDescent="0.3">
      <c r="A546" s="129">
        <v>44859</v>
      </c>
      <c r="B546" s="132">
        <v>528</v>
      </c>
      <c r="C546" s="114">
        <f t="shared" ref="C546" si="2278">D546-D545</f>
        <v>94787</v>
      </c>
      <c r="D546" s="141">
        <v>35383015</v>
      </c>
      <c r="E546" s="111" t="s">
        <v>88</v>
      </c>
      <c r="F546" s="116">
        <v>1622100</v>
      </c>
      <c r="G546" s="100">
        <f t="shared" ref="G546" si="2279">F546-F545</f>
        <v>-5500</v>
      </c>
      <c r="H546" s="101">
        <f t="shared" si="2067"/>
        <v>1.9241992882562276E-2</v>
      </c>
      <c r="I546" s="103">
        <f t="shared" ref="I546" si="2280">H546*41%</f>
        <v>7.889217081850532E-3</v>
      </c>
      <c r="J546" s="104">
        <f t="shared" ref="J546" si="2281">I546/3*2</f>
        <v>5.2594780545670216E-3</v>
      </c>
      <c r="K546" s="106">
        <f t="shared" si="2076"/>
        <v>586.06405693950171</v>
      </c>
      <c r="L546" s="139">
        <f t="shared" ref="L546" si="2282">D546-D539</f>
        <v>494052</v>
      </c>
      <c r="N546" s="136">
        <f t="shared" si="2078"/>
        <v>0</v>
      </c>
      <c r="O546" s="129">
        <f t="shared" ref="O546" si="2283">A546</f>
        <v>44859</v>
      </c>
    </row>
    <row r="547" spans="1:15" x14ac:dyDescent="0.3">
      <c r="A547" s="129">
        <v>44860</v>
      </c>
      <c r="B547" s="132">
        <v>493</v>
      </c>
      <c r="C547" s="114">
        <f t="shared" ref="C547" si="2284">D547-D546</f>
        <v>78905</v>
      </c>
      <c r="D547" s="141">
        <v>35461920</v>
      </c>
      <c r="E547" s="111" t="s">
        <v>88</v>
      </c>
      <c r="F547" s="116">
        <v>1615500</v>
      </c>
      <c r="G547" s="100">
        <f t="shared" ref="G547" si="2285">F547-F546</f>
        <v>-6600</v>
      </c>
      <c r="H547" s="101">
        <f t="shared" si="2067"/>
        <v>1.9163701067615658E-2</v>
      </c>
      <c r="I547" s="103">
        <f t="shared" ref="I547" si="2286">H547*41%</f>
        <v>7.8571174377224193E-3</v>
      </c>
      <c r="J547" s="104">
        <f t="shared" ref="J547" si="2287">I547/3*2</f>
        <v>5.2380782918149465E-3</v>
      </c>
      <c r="K547" s="106">
        <f t="shared" si="2076"/>
        <v>541.10438908659546</v>
      </c>
      <c r="L547" s="139">
        <f t="shared" ref="L547" si="2288">D547-D540</f>
        <v>456151</v>
      </c>
      <c r="N547" s="136">
        <f t="shared" si="2078"/>
        <v>0</v>
      </c>
      <c r="O547" s="129">
        <f t="shared" ref="O547" si="2289">A547</f>
        <v>44860</v>
      </c>
    </row>
    <row r="548" spans="1:15" x14ac:dyDescent="0.3">
      <c r="A548" s="129">
        <v>44861</v>
      </c>
      <c r="B548" s="132">
        <v>464</v>
      </c>
      <c r="C548" s="114">
        <f t="shared" ref="C548" si="2290">D548-D547</f>
        <v>61492</v>
      </c>
      <c r="D548" s="141">
        <v>35523412</v>
      </c>
      <c r="E548" s="111" t="s">
        <v>88</v>
      </c>
      <c r="F548" s="116">
        <v>1597300</v>
      </c>
      <c r="G548" s="100">
        <f t="shared" ref="G548" si="2291">F548-F547</f>
        <v>-18200</v>
      </c>
      <c r="H548" s="101">
        <f t="shared" si="2067"/>
        <v>1.8947805456702254E-2</v>
      </c>
      <c r="I548" s="103">
        <f t="shared" ref="I548" si="2292">H548*41%</f>
        <v>7.7686002372479241E-3</v>
      </c>
      <c r="J548" s="104">
        <f t="shared" ref="J548" si="2293">I548/3*2</f>
        <v>5.1790668248319497E-3</v>
      </c>
      <c r="K548" s="106">
        <f t="shared" si="2076"/>
        <v>504.56702253855275</v>
      </c>
      <c r="L548" s="139">
        <f t="shared" ref="L548" si="2294">D548-D541</f>
        <v>425350</v>
      </c>
      <c r="N548" s="136">
        <f t="shared" si="2078"/>
        <v>0</v>
      </c>
      <c r="O548" s="129">
        <f t="shared" ref="O548" si="2295">A548</f>
        <v>44861</v>
      </c>
    </row>
    <row r="549" spans="1:15" x14ac:dyDescent="0.3">
      <c r="A549" s="129">
        <v>44862</v>
      </c>
      <c r="B549" s="132">
        <v>436</v>
      </c>
      <c r="C549" s="114">
        <f t="shared" ref="C549" si="2296">D549-D548</f>
        <v>47718</v>
      </c>
      <c r="D549" s="141">
        <v>35571130</v>
      </c>
      <c r="E549" s="111" t="s">
        <v>88</v>
      </c>
      <c r="F549" s="116">
        <v>1615600</v>
      </c>
      <c r="G549" s="100">
        <f t="shared" ref="G549" si="2297">F549-F548</f>
        <v>18300</v>
      </c>
      <c r="H549" s="101">
        <f t="shared" si="2067"/>
        <v>1.9164887307236061E-2</v>
      </c>
      <c r="I549" s="103">
        <f t="shared" ref="I549" si="2298">H549*41%</f>
        <v>7.857603795966785E-3</v>
      </c>
      <c r="J549" s="104">
        <f t="shared" ref="J549" si="2299">I549/3*2</f>
        <v>5.2384025306445236E-3</v>
      </c>
      <c r="K549" s="106">
        <f t="shared" si="2076"/>
        <v>472.64175563463823</v>
      </c>
      <c r="L549" s="139">
        <f t="shared" ref="L549" si="2300">D549-D542</f>
        <v>398437</v>
      </c>
      <c r="N549" s="136">
        <f t="shared" si="2078"/>
        <v>0</v>
      </c>
      <c r="O549" s="129">
        <f t="shared" ref="O549" si="2301">A549</f>
        <v>44862</v>
      </c>
    </row>
    <row r="550" spans="1:15" x14ac:dyDescent="0.3">
      <c r="A550" s="129">
        <v>44863</v>
      </c>
      <c r="B550" s="132">
        <v>416</v>
      </c>
      <c r="C550" s="114">
        <f t="shared" ref="C550" si="2302">D550-D549</f>
        <v>0</v>
      </c>
      <c r="D550" s="141">
        <v>35571130</v>
      </c>
      <c r="E550" s="111" t="s">
        <v>88</v>
      </c>
      <c r="F550" s="116">
        <v>1596200</v>
      </c>
      <c r="G550" s="100">
        <f t="shared" ref="G550" si="2303">F550-F549</f>
        <v>-19400</v>
      </c>
      <c r="H550" s="101">
        <f t="shared" si="2067"/>
        <v>1.8934756820877818E-2</v>
      </c>
      <c r="I550" s="103">
        <f t="shared" ref="I550" si="2304">H550*41%</f>
        <v>7.7632502965599044E-3</v>
      </c>
      <c r="J550" s="104">
        <f t="shared" ref="J550" si="2305">I550/3*2</f>
        <v>5.1755001977066032E-3</v>
      </c>
      <c r="K550" s="106">
        <f t="shared" si="2076"/>
        <v>472.64056939501779</v>
      </c>
      <c r="L550" s="139">
        <f t="shared" ref="L550" si="2306">D550-D543</f>
        <v>398436</v>
      </c>
      <c r="N550" s="136">
        <f t="shared" si="2078"/>
        <v>0</v>
      </c>
      <c r="O550" s="129">
        <f t="shared" ref="O550" si="2307">A550</f>
        <v>44863</v>
      </c>
    </row>
    <row r="551" spans="1:15" x14ac:dyDescent="0.3">
      <c r="A551" s="129">
        <v>44864</v>
      </c>
      <c r="B551" s="132">
        <v>404</v>
      </c>
      <c r="C551" s="114">
        <f t="shared" ref="C551" si="2308">D551-D550</f>
        <v>1</v>
      </c>
      <c r="D551" s="141">
        <v>35571131</v>
      </c>
      <c r="E551" s="111" t="s">
        <v>88</v>
      </c>
      <c r="F551" s="116">
        <v>1541300</v>
      </c>
      <c r="G551" s="100">
        <f t="shared" ref="G551" si="2309">F551-F550</f>
        <v>-54900</v>
      </c>
      <c r="H551" s="101">
        <f t="shared" si="2067"/>
        <v>1.8283511269276395E-2</v>
      </c>
      <c r="I551" s="103">
        <f t="shared" ref="I551" si="2310">H551*41%</f>
        <v>7.4962396204033216E-3</v>
      </c>
      <c r="J551" s="104">
        <f t="shared" ref="J551" si="2311">I551/3*2</f>
        <v>4.9974930802688814E-3</v>
      </c>
      <c r="K551" s="106">
        <f t="shared" si="2076"/>
        <v>472.64175563463823</v>
      </c>
      <c r="L551" s="139">
        <f t="shared" ref="L551" si="2312">D551-D544</f>
        <v>398437</v>
      </c>
      <c r="N551" s="136">
        <f t="shared" si="2078"/>
        <v>0</v>
      </c>
      <c r="O551" s="129">
        <f t="shared" ref="O551" si="2313">A551</f>
        <v>44864</v>
      </c>
    </row>
    <row r="552" spans="1:15" x14ac:dyDescent="0.3">
      <c r="A552" s="129">
        <v>44865</v>
      </c>
      <c r="B552" s="132">
        <v>352</v>
      </c>
      <c r="C552" s="114">
        <f t="shared" ref="C552" si="2314">D552-D551</f>
        <v>48556</v>
      </c>
      <c r="D552" s="141">
        <v>35619687</v>
      </c>
      <c r="E552" s="111" t="s">
        <v>88</v>
      </c>
      <c r="F552" s="116">
        <v>1466500</v>
      </c>
      <c r="G552" s="100">
        <f t="shared" ref="G552" si="2315">F552-F551</f>
        <v>-74800</v>
      </c>
      <c r="H552" s="101">
        <f t="shared" si="2067"/>
        <v>1.7396204033214711E-2</v>
      </c>
      <c r="I552" s="103">
        <f t="shared" ref="I552" si="2316">H552*41%</f>
        <v>7.1324436536180308E-3</v>
      </c>
      <c r="J552" s="104">
        <f t="shared" ref="J552" si="2317">I552/3*2</f>
        <v>4.7549624357453536E-3</v>
      </c>
      <c r="K552" s="106">
        <f t="shared" si="2076"/>
        <v>393.18979833926454</v>
      </c>
      <c r="L552" s="139">
        <f t="shared" ref="L552" si="2318">D552-D545</f>
        <v>331459</v>
      </c>
      <c r="N552" s="136">
        <f t="shared" si="2078"/>
        <v>0</v>
      </c>
      <c r="O552" s="129">
        <f t="shared" ref="O552" si="2319">A552</f>
        <v>44865</v>
      </c>
    </row>
    <row r="553" spans="1:15" x14ac:dyDescent="0.3">
      <c r="A553" s="129">
        <v>44866</v>
      </c>
      <c r="B553" s="132">
        <v>279</v>
      </c>
      <c r="C553" s="114">
        <f t="shared" ref="C553" si="2320">D553-D552</f>
        <v>29961</v>
      </c>
      <c r="D553" s="141">
        <v>35649648</v>
      </c>
      <c r="E553" s="111" t="s">
        <v>62</v>
      </c>
      <c r="F553" s="116">
        <v>1369800</v>
      </c>
      <c r="G553" s="100">
        <f t="shared" ref="G553" si="2321">F553-F552</f>
        <v>-96700</v>
      </c>
      <c r="H553" s="101">
        <f t="shared" si="2067"/>
        <v>1.6249110320284699E-2</v>
      </c>
      <c r="I553" s="103">
        <f t="shared" ref="I553" si="2322">H553*41%</f>
        <v>6.6621352313167258E-3</v>
      </c>
      <c r="J553" s="104">
        <f t="shared" ref="J553" si="2323">I553/3*2</f>
        <v>4.4414234875444839E-3</v>
      </c>
      <c r="K553" s="106">
        <f t="shared" si="2076"/>
        <v>316.2906287069988</v>
      </c>
      <c r="L553" s="139">
        <f t="shared" ref="L553" si="2324">D553-D546</f>
        <v>266633</v>
      </c>
      <c r="N553" s="136">
        <f t="shared" si="2078"/>
        <v>0</v>
      </c>
      <c r="O553" s="129">
        <f t="shared" ref="O553" si="2325">A553</f>
        <v>44866</v>
      </c>
    </row>
    <row r="554" spans="1:15" x14ac:dyDescent="0.3">
      <c r="A554" s="129">
        <v>44867</v>
      </c>
      <c r="B554" s="132">
        <v>290</v>
      </c>
      <c r="C554" s="114">
        <f t="shared" ref="C554" si="2326">D554-D553</f>
        <v>78629</v>
      </c>
      <c r="D554" s="141">
        <v>35728277</v>
      </c>
      <c r="E554" s="111" t="s">
        <v>62</v>
      </c>
      <c r="F554" s="116">
        <v>1331500</v>
      </c>
      <c r="G554" s="100">
        <f t="shared" ref="G554" si="2327">F554-F553</f>
        <v>-38300</v>
      </c>
      <c r="H554" s="101">
        <f t="shared" si="2067"/>
        <v>1.5794780545670226E-2</v>
      </c>
      <c r="I554" s="103">
        <f t="shared" ref="I554" si="2328">H554*41%</f>
        <v>6.475860023724792E-3</v>
      </c>
      <c r="J554" s="104">
        <f t="shared" ref="J554" si="2329">I554/3*2</f>
        <v>4.3172400158165277E-3</v>
      </c>
      <c r="K554" s="106">
        <f t="shared" si="2076"/>
        <v>315.96322657176751</v>
      </c>
      <c r="L554" s="139">
        <f t="shared" ref="L554" si="2330">D554-D547</f>
        <v>266357</v>
      </c>
      <c r="N554" s="136">
        <f t="shared" si="2078"/>
        <v>0</v>
      </c>
      <c r="O554" s="129">
        <f t="shared" ref="O554" si="2331">A554</f>
        <v>44867</v>
      </c>
    </row>
    <row r="555" spans="1:15" x14ac:dyDescent="0.3">
      <c r="A555" s="129">
        <v>44868</v>
      </c>
      <c r="B555" s="132">
        <v>290</v>
      </c>
      <c r="C555" s="114">
        <f t="shared" ref="C555" si="2332">D555-D554</f>
        <v>56635</v>
      </c>
      <c r="D555" s="141">
        <v>35784912</v>
      </c>
      <c r="E555" s="111" t="s">
        <v>62</v>
      </c>
      <c r="F555" s="116">
        <v>1289900</v>
      </c>
      <c r="G555" s="100">
        <f t="shared" ref="G555" si="2333">F555-F554</f>
        <v>-41600</v>
      </c>
      <c r="H555" s="101">
        <f t="shared" si="2067"/>
        <v>1.5301304863582443E-2</v>
      </c>
      <c r="I555" s="103">
        <f t="shared" ref="I555" si="2334">H555*41%</f>
        <v>6.2735349940688011E-3</v>
      </c>
      <c r="J555" s="104">
        <f t="shared" ref="J555" si="2335">I555/3*2</f>
        <v>4.1823566627125341E-3</v>
      </c>
      <c r="K555" s="106">
        <f t="shared" si="2076"/>
        <v>310.20166073546858</v>
      </c>
      <c r="L555" s="139">
        <f t="shared" ref="L555" si="2336">D555-D548</f>
        <v>261500</v>
      </c>
      <c r="N555" s="136">
        <f t="shared" si="2078"/>
        <v>0</v>
      </c>
      <c r="O555" s="129">
        <f t="shared" ref="O555" si="2337">A555</f>
        <v>44868</v>
      </c>
    </row>
    <row r="556" spans="1:15" x14ac:dyDescent="0.3">
      <c r="A556" s="129">
        <v>44869</v>
      </c>
      <c r="B556" s="132">
        <v>282</v>
      </c>
      <c r="C556" s="114">
        <f t="shared" ref="C556" si="2338">D556-D555</f>
        <v>38859</v>
      </c>
      <c r="D556" s="141">
        <v>35823771</v>
      </c>
      <c r="E556" s="111" t="s">
        <v>62</v>
      </c>
      <c r="F556" s="116">
        <v>1300400</v>
      </c>
      <c r="G556" s="100">
        <f t="shared" ref="G556" si="2339">F556-F555</f>
        <v>10500</v>
      </c>
      <c r="H556" s="101">
        <f t="shared" si="2067"/>
        <v>1.5425860023724793E-2</v>
      </c>
      <c r="I556" s="103">
        <f t="shared" ref="I556" si="2340">H556*41%</f>
        <v>6.3246026097271649E-3</v>
      </c>
      <c r="J556" s="104">
        <f t="shared" ref="J556" si="2341">I556/3*2</f>
        <v>4.2164017398181102E-3</v>
      </c>
      <c r="K556" s="106">
        <f t="shared" si="2076"/>
        <v>299.69276393831552</v>
      </c>
      <c r="L556" s="139">
        <f t="shared" ref="L556" si="2342">D556-D549</f>
        <v>252641</v>
      </c>
      <c r="N556" s="136">
        <f t="shared" si="2078"/>
        <v>0</v>
      </c>
      <c r="O556" s="129">
        <f t="shared" ref="O556" si="2343">A556</f>
        <v>44869</v>
      </c>
    </row>
    <row r="557" spans="1:15" x14ac:dyDescent="0.3">
      <c r="A557" s="129">
        <v>44870</v>
      </c>
      <c r="B557" s="132">
        <v>269</v>
      </c>
      <c r="C557" s="114">
        <f t="shared" ref="C557" si="2344">D557-D556</f>
        <v>0</v>
      </c>
      <c r="D557" s="141">
        <v>35823771</v>
      </c>
      <c r="E557" s="111" t="s">
        <v>62</v>
      </c>
      <c r="F557" s="116">
        <v>1279600</v>
      </c>
      <c r="G557" s="100">
        <f t="shared" ref="G557" si="2345">F557-F556</f>
        <v>-20800</v>
      </c>
      <c r="H557" s="101">
        <f t="shared" si="2067"/>
        <v>1.5179122182680901E-2</v>
      </c>
      <c r="I557" s="103">
        <f t="shared" ref="I557" si="2346">H557*41%</f>
        <v>6.2234400948991695E-3</v>
      </c>
      <c r="J557" s="104">
        <f t="shared" ref="J557" si="2347">I557/3*2</f>
        <v>4.148960063266113E-3</v>
      </c>
      <c r="K557" s="106">
        <f t="shared" si="2076"/>
        <v>299.69276393831552</v>
      </c>
      <c r="L557" s="139">
        <f t="shared" ref="L557" si="2348">D557-D550</f>
        <v>252641</v>
      </c>
      <c r="N557" s="136">
        <f t="shared" si="2078"/>
        <v>0</v>
      </c>
      <c r="O557" s="129">
        <f t="shared" ref="O557" si="2349">A557</f>
        <v>44870</v>
      </c>
    </row>
    <row r="558" spans="1:15" x14ac:dyDescent="0.3">
      <c r="A558" s="129">
        <v>44871</v>
      </c>
      <c r="B558" s="132">
        <v>260</v>
      </c>
      <c r="C558" s="114">
        <f t="shared" ref="C558" si="2350">D558-D557</f>
        <v>0</v>
      </c>
      <c r="D558" s="141">
        <v>35823771</v>
      </c>
      <c r="E558" s="111" t="s">
        <v>62</v>
      </c>
      <c r="F558" s="116">
        <v>1159800</v>
      </c>
      <c r="G558" s="100">
        <f t="shared" ref="G558" si="2351">F558-F557</f>
        <v>-119800</v>
      </c>
      <c r="H558" s="101">
        <f t="shared" si="2067"/>
        <v>1.3758007117437722E-2</v>
      </c>
      <c r="I558" s="103">
        <f t="shared" ref="I558" si="2352">H558*41%</f>
        <v>5.6407829181494657E-3</v>
      </c>
      <c r="J558" s="104">
        <f t="shared" ref="J558" si="2353">I558/3*2</f>
        <v>3.7605219454329773E-3</v>
      </c>
      <c r="K558" s="106">
        <f t="shared" si="2076"/>
        <v>299.69157769869514</v>
      </c>
      <c r="L558" s="139">
        <f t="shared" ref="L558" si="2354">D558-D551</f>
        <v>252640</v>
      </c>
      <c r="N558" s="136">
        <f t="shared" si="2078"/>
        <v>0</v>
      </c>
      <c r="O558" s="129">
        <f t="shared" ref="O558" si="2355">A558</f>
        <v>44871</v>
      </c>
    </row>
    <row r="559" spans="1:15" x14ac:dyDescent="0.3">
      <c r="A559" s="129">
        <v>44872</v>
      </c>
      <c r="B559" s="132">
        <v>283</v>
      </c>
      <c r="C559" s="114">
        <f t="shared" ref="C559" si="2356">D559-D558</f>
        <v>61063</v>
      </c>
      <c r="D559" s="141">
        <v>35884834</v>
      </c>
      <c r="E559" s="111" t="s">
        <v>62</v>
      </c>
      <c r="F559" s="116">
        <v>1099300</v>
      </c>
      <c r="G559" s="100">
        <f t="shared" ref="G559" si="2357">F559-F558</f>
        <v>-60500</v>
      </c>
      <c r="H559" s="101">
        <f t="shared" si="2067"/>
        <v>1.3040332147093712E-2</v>
      </c>
      <c r="I559" s="103">
        <f t="shared" ref="I559" si="2358">H559*41%</f>
        <v>5.3465361803084217E-3</v>
      </c>
      <c r="J559" s="104">
        <f t="shared" ref="J559" si="2359">I559/3*2</f>
        <v>3.5643574535389479E-3</v>
      </c>
      <c r="K559" s="106">
        <f t="shared" si="2076"/>
        <v>314.52787663107949</v>
      </c>
      <c r="L559" s="139">
        <f t="shared" ref="L559" si="2360">D559-D552</f>
        <v>265147</v>
      </c>
      <c r="N559" s="136">
        <f t="shared" si="2078"/>
        <v>0</v>
      </c>
      <c r="O559" s="129">
        <f t="shared" ref="O559" si="2361">A559</f>
        <v>44872</v>
      </c>
    </row>
    <row r="560" spans="1:15" x14ac:dyDescent="0.3">
      <c r="A560" s="129">
        <v>44873</v>
      </c>
      <c r="B560" s="132">
        <v>294</v>
      </c>
      <c r="C560" s="114">
        <f t="shared" ref="C560" si="2362">D560-D559</f>
        <v>47820</v>
      </c>
      <c r="D560" s="141">
        <v>35932654</v>
      </c>
      <c r="E560" s="111" t="s">
        <v>62</v>
      </c>
      <c r="F560" s="116">
        <v>1045000</v>
      </c>
      <c r="G560" s="100">
        <f t="shared" ref="G560" si="2363">F560-F559</f>
        <v>-54300</v>
      </c>
      <c r="H560" s="101">
        <f t="shared" si="2067"/>
        <v>1.239620403321471E-2</v>
      </c>
      <c r="I560" s="103">
        <f t="shared" ref="I560" si="2364">H560*41%</f>
        <v>5.0824436536180311E-3</v>
      </c>
      <c r="J560" s="104">
        <f t="shared" ref="J560" si="2365">I560/3*2</f>
        <v>3.3882957690786874E-3</v>
      </c>
      <c r="K560" s="106">
        <f t="shared" si="2076"/>
        <v>335.7129300118624</v>
      </c>
      <c r="L560" s="139">
        <f t="shared" ref="L560" si="2366">D560-D553</f>
        <v>283006</v>
      </c>
      <c r="N560" s="136">
        <f t="shared" si="2078"/>
        <v>0</v>
      </c>
      <c r="O560" s="129">
        <f t="shared" ref="O560" si="2367">A560</f>
        <v>44873</v>
      </c>
    </row>
    <row r="561" spans="1:15" x14ac:dyDescent="0.3">
      <c r="A561" s="129">
        <v>44874</v>
      </c>
      <c r="B561" s="132">
        <v>270</v>
      </c>
      <c r="C561" s="114">
        <f t="shared" ref="C561:C562" si="2368">D561-D560</f>
        <v>106074</v>
      </c>
      <c r="D561" s="141">
        <f>D562+33703</f>
        <v>36038728</v>
      </c>
      <c r="E561" s="111" t="s">
        <v>62</v>
      </c>
      <c r="F561" s="116">
        <f>F562+41400</f>
        <v>997700</v>
      </c>
      <c r="G561" s="100">
        <f t="shared" ref="G561:G562" si="2369">F561-F560</f>
        <v>-47300</v>
      </c>
      <c r="H561" s="101">
        <f t="shared" si="2067"/>
        <v>1.1835112692763938E-2</v>
      </c>
      <c r="I561" s="103">
        <f t="shared" ref="I561:I562" si="2370">H561*41%</f>
        <v>4.8523962040332141E-3</v>
      </c>
      <c r="J561" s="104">
        <f t="shared" ref="J561:J562" si="2371">I561/3*2</f>
        <v>3.2349308026888095E-3</v>
      </c>
      <c r="K561" s="106">
        <f t="shared" si="2076"/>
        <v>368.26927639383155</v>
      </c>
      <c r="L561" s="139">
        <f t="shared" ref="L561:L562" si="2372">D561-D554</f>
        <v>310451</v>
      </c>
      <c r="N561" s="136">
        <f t="shared" si="2078"/>
        <v>0</v>
      </c>
      <c r="O561" s="129">
        <f t="shared" ref="O561:O562" si="2373">A561</f>
        <v>44874</v>
      </c>
    </row>
    <row r="562" spans="1:15" x14ac:dyDescent="0.3">
      <c r="A562" s="129">
        <v>44875</v>
      </c>
      <c r="B562" s="132">
        <v>244</v>
      </c>
      <c r="C562" s="114">
        <f t="shared" si="2368"/>
        <v>-33703</v>
      </c>
      <c r="D562" s="141">
        <v>36005025</v>
      </c>
      <c r="E562" s="111" t="s">
        <v>62</v>
      </c>
      <c r="F562" s="116">
        <v>956300</v>
      </c>
      <c r="G562" s="100">
        <f t="shared" si="2369"/>
        <v>-41400</v>
      </c>
      <c r="H562" s="101">
        <f t="shared" si="2067"/>
        <v>1.1344009489916963E-2</v>
      </c>
      <c r="I562" s="103">
        <f t="shared" si="2370"/>
        <v>4.6510438908659545E-3</v>
      </c>
      <c r="J562" s="104">
        <f t="shared" si="2371"/>
        <v>3.1006959272439696E-3</v>
      </c>
      <c r="K562" s="106">
        <f t="shared" si="2076"/>
        <v>261.10676156583634</v>
      </c>
      <c r="L562" s="139">
        <f t="shared" si="2372"/>
        <v>220113</v>
      </c>
      <c r="N562" s="136">
        <f t="shared" si="2078"/>
        <v>0</v>
      </c>
      <c r="O562" s="129">
        <f t="shared" si="2373"/>
        <v>44875</v>
      </c>
    </row>
    <row r="563" spans="1:15" x14ac:dyDescent="0.3">
      <c r="A563" s="129">
        <v>44876</v>
      </c>
      <c r="B563" s="132">
        <v>232</v>
      </c>
      <c r="C563" s="114">
        <f t="shared" ref="C563" si="2374">D563-D562</f>
        <v>28369</v>
      </c>
      <c r="D563" s="141">
        <v>36033394</v>
      </c>
      <c r="E563" s="111" t="s">
        <v>62</v>
      </c>
      <c r="F563" s="116">
        <v>962900</v>
      </c>
      <c r="G563" s="100">
        <f t="shared" ref="G563" si="2375">F563-F562</f>
        <v>6600</v>
      </c>
      <c r="H563" s="101">
        <f t="shared" si="2067"/>
        <v>1.1422301304863582E-2</v>
      </c>
      <c r="I563" s="103">
        <f t="shared" ref="I563" si="2376">H563*41%</f>
        <v>4.683143534994068E-3</v>
      </c>
      <c r="J563" s="104">
        <f t="shared" ref="J563" si="2377">I563/3*2</f>
        <v>3.1220956899960452E-3</v>
      </c>
      <c r="K563" s="106">
        <f t="shared" si="2076"/>
        <v>248.66310794780549</v>
      </c>
      <c r="L563" s="139">
        <f t="shared" ref="L563" si="2378">D563-D556</f>
        <v>209623</v>
      </c>
      <c r="N563" s="136">
        <f t="shared" si="2078"/>
        <v>0</v>
      </c>
      <c r="O563" s="129">
        <f t="shared" ref="O563" si="2379">A563</f>
        <v>44876</v>
      </c>
    </row>
    <row r="564" spans="1:15" x14ac:dyDescent="0.3">
      <c r="A564" s="129">
        <v>44877</v>
      </c>
      <c r="B564" s="132">
        <v>222</v>
      </c>
      <c r="C564" s="114">
        <f t="shared" ref="C564" si="2380">D564-D563</f>
        <v>0</v>
      </c>
      <c r="D564" s="141">
        <v>36033394</v>
      </c>
      <c r="E564" s="111" t="s">
        <v>62</v>
      </c>
      <c r="F564" s="116">
        <v>948300</v>
      </c>
      <c r="G564" s="100">
        <f t="shared" ref="G564" si="2381">F564-F563</f>
        <v>-14600</v>
      </c>
      <c r="H564" s="101">
        <f t="shared" si="2067"/>
        <v>1.1249110320284698E-2</v>
      </c>
      <c r="I564" s="103">
        <f t="shared" ref="I564" si="2382">H564*41%</f>
        <v>4.612135231316726E-3</v>
      </c>
      <c r="J564" s="104">
        <f t="shared" ref="J564" si="2383">I564/3*2</f>
        <v>3.0747568208778172E-3</v>
      </c>
      <c r="K564" s="106">
        <f t="shared" si="2076"/>
        <v>248.66310794780549</v>
      </c>
      <c r="L564" s="139">
        <f t="shared" ref="L564" si="2384">D564-D557</f>
        <v>209623</v>
      </c>
      <c r="N564" s="136">
        <f t="shared" si="2078"/>
        <v>0</v>
      </c>
      <c r="O564" s="129">
        <f t="shared" ref="O564" si="2385">A564</f>
        <v>44877</v>
      </c>
    </row>
    <row r="565" spans="1:15" x14ac:dyDescent="0.3">
      <c r="A565" s="129">
        <v>44878</v>
      </c>
      <c r="B565" s="132">
        <v>217</v>
      </c>
      <c r="C565" s="114">
        <f t="shared" ref="C565" si="2386">D565-D564</f>
        <v>0</v>
      </c>
      <c r="D565" s="141">
        <v>36033394</v>
      </c>
      <c r="E565" s="111" t="s">
        <v>62</v>
      </c>
      <c r="F565" s="116">
        <v>855300</v>
      </c>
      <c r="G565" s="100">
        <f t="shared" ref="G565" si="2387">F565-F564</f>
        <v>-93000</v>
      </c>
      <c r="H565" s="101">
        <f t="shared" si="2067"/>
        <v>1.0145907473309609E-2</v>
      </c>
      <c r="I565" s="103">
        <f t="shared" ref="I565" si="2388">H565*41%</f>
        <v>4.15982206405694E-3</v>
      </c>
      <c r="J565" s="104">
        <f t="shared" ref="J565" si="2389">I565/3*2</f>
        <v>2.7732147093712935E-3</v>
      </c>
      <c r="K565" s="106">
        <f t="shared" si="2076"/>
        <v>248.66310794780549</v>
      </c>
      <c r="L565" s="139">
        <f t="shared" ref="L565" si="2390">D565-D558</f>
        <v>209623</v>
      </c>
      <c r="N565" s="136">
        <f t="shared" si="2078"/>
        <v>0</v>
      </c>
      <c r="O565" s="129">
        <f t="shared" ref="O565" si="2391">A565</f>
        <v>44878</v>
      </c>
    </row>
    <row r="566" spans="1:15" x14ac:dyDescent="0.3">
      <c r="A566" s="129">
        <v>44879</v>
      </c>
      <c r="B566" s="132">
        <v>212</v>
      </c>
      <c r="C566" s="114">
        <f t="shared" ref="C566" si="2392">D566-D565</f>
        <v>47180</v>
      </c>
      <c r="D566" s="141">
        <v>36080574</v>
      </c>
      <c r="E566" s="111" t="s">
        <v>62</v>
      </c>
      <c r="F566" s="116">
        <v>810300</v>
      </c>
      <c r="G566" s="100">
        <f t="shared" ref="G566" si="2393">F566-F565</f>
        <v>-45000</v>
      </c>
      <c r="H566" s="101">
        <f t="shared" si="2067"/>
        <v>9.6120996441281144E-3</v>
      </c>
      <c r="I566" s="103">
        <f t="shared" ref="I566" si="2394">H566*41%</f>
        <v>3.940960854092527E-3</v>
      </c>
      <c r="J566" s="104">
        <f t="shared" ref="J566" si="2395">I566/3*2</f>
        <v>2.6273072360616847E-3</v>
      </c>
      <c r="K566" s="106">
        <f t="shared" si="2076"/>
        <v>232.19454329774612</v>
      </c>
      <c r="L566" s="139">
        <f t="shared" ref="L566" si="2396">D566-D559</f>
        <v>195740</v>
      </c>
      <c r="N566" s="136">
        <f t="shared" si="2078"/>
        <v>0</v>
      </c>
      <c r="O566" s="129">
        <f t="shared" ref="O566" si="2397">A566</f>
        <v>44879</v>
      </c>
    </row>
    <row r="567" spans="1:15" x14ac:dyDescent="0.3">
      <c r="A567" s="129">
        <v>44880</v>
      </c>
      <c r="B567" s="132">
        <v>203</v>
      </c>
      <c r="C567" s="114">
        <f t="shared" ref="C567" si="2398">D567-D566</f>
        <v>38610</v>
      </c>
      <c r="D567" s="141">
        <v>36119184</v>
      </c>
      <c r="E567" s="111" t="s">
        <v>62</v>
      </c>
      <c r="F567" s="116">
        <v>759800</v>
      </c>
      <c r="G567" s="100">
        <f t="shared" ref="G567" si="2399">F567-F566</f>
        <v>-50500</v>
      </c>
      <c r="H567" s="101">
        <f t="shared" si="2067"/>
        <v>9.0130486358244357E-3</v>
      </c>
      <c r="I567" s="103">
        <f t="shared" ref="I567" si="2400">H567*41%</f>
        <v>3.6953499406880185E-3</v>
      </c>
      <c r="J567" s="104">
        <f t="shared" ref="J567" si="2401">I567/3*2</f>
        <v>2.4635666271253455E-3</v>
      </c>
      <c r="K567" s="106">
        <f t="shared" si="2076"/>
        <v>221.26927639383155</v>
      </c>
      <c r="L567" s="139">
        <f t="shared" ref="L567" si="2402">D567-D560</f>
        <v>186530</v>
      </c>
      <c r="N567" s="136">
        <f t="shared" si="2078"/>
        <v>0</v>
      </c>
      <c r="O567" s="129">
        <f t="shared" ref="O567" si="2403">A567</f>
        <v>44880</v>
      </c>
    </row>
    <row r="568" spans="1:15" x14ac:dyDescent="0.3">
      <c r="A568" s="129">
        <v>44881</v>
      </c>
      <c r="B568" s="132">
        <v>199</v>
      </c>
      <c r="C568" s="114">
        <f t="shared" ref="C568" si="2404">D568-D567</f>
        <v>33306</v>
      </c>
      <c r="D568" s="141">
        <v>36152490</v>
      </c>
      <c r="E568" s="111" t="s">
        <v>62</v>
      </c>
      <c r="F568" s="116">
        <v>723300</v>
      </c>
      <c r="G568" s="100">
        <f t="shared" ref="G568" si="2405">F568-F567</f>
        <v>-36500</v>
      </c>
      <c r="H568" s="101">
        <f t="shared" si="2067"/>
        <v>8.5800711743772243E-3</v>
      </c>
      <c r="I568" s="103">
        <f t="shared" ref="I568" si="2406">H568*41%</f>
        <v>3.5178291814946618E-3</v>
      </c>
      <c r="J568" s="104">
        <f t="shared" ref="J568" si="2407">I568/3*2</f>
        <v>2.3452194543297747E-3</v>
      </c>
      <c r="K568" s="106">
        <f t="shared" si="2076"/>
        <v>134.94899169632265</v>
      </c>
      <c r="L568" s="139">
        <f t="shared" ref="L568" si="2408">D568-D561</f>
        <v>113762</v>
      </c>
      <c r="N568" s="136">
        <f t="shared" si="2078"/>
        <v>0</v>
      </c>
      <c r="O568" s="129">
        <f t="shared" ref="O568" si="2409">A568</f>
        <v>44881</v>
      </c>
    </row>
    <row r="569" spans="1:15" x14ac:dyDescent="0.3">
      <c r="A569" s="129">
        <v>44882</v>
      </c>
      <c r="B569" s="132">
        <v>194</v>
      </c>
      <c r="C569" s="114">
        <f t="shared" ref="C569" si="2410">D569-D568</f>
        <v>27587</v>
      </c>
      <c r="D569" s="141">
        <v>36180077</v>
      </c>
      <c r="E569" s="111" t="s">
        <v>62</v>
      </c>
      <c r="F569" s="116">
        <v>692500</v>
      </c>
      <c r="G569" s="100">
        <f t="shared" ref="G569" si="2411">F569-F568</f>
        <v>-30800</v>
      </c>
      <c r="H569" s="101">
        <f t="shared" si="2067"/>
        <v>8.2147093712930004E-3</v>
      </c>
      <c r="I569" s="103">
        <f t="shared" ref="I569" si="2412">H569*41%</f>
        <v>3.36803084223013E-3</v>
      </c>
      <c r="J569" s="104">
        <f t="shared" ref="J569" si="2413">I569/3*2</f>
        <v>2.2453538948200868E-3</v>
      </c>
      <c r="K569" s="106">
        <f t="shared" si="2076"/>
        <v>207.65361803084221</v>
      </c>
      <c r="L569" s="139">
        <f t="shared" ref="L569" si="2414">D569-D562</f>
        <v>175052</v>
      </c>
      <c r="N569" s="136">
        <f t="shared" si="2078"/>
        <v>0</v>
      </c>
      <c r="O569" s="129">
        <f t="shared" ref="O569" si="2415">A569</f>
        <v>44882</v>
      </c>
    </row>
    <row r="570" spans="1:15" x14ac:dyDescent="0.3">
      <c r="A570" s="129">
        <v>44883</v>
      </c>
      <c r="B570" s="132">
        <v>192</v>
      </c>
      <c r="C570" s="114">
        <f t="shared" ref="C570" si="2416">D570-D569</f>
        <v>25328</v>
      </c>
      <c r="D570" s="141">
        <v>36205405</v>
      </c>
      <c r="E570" s="111" t="s">
        <v>62</v>
      </c>
      <c r="F570" s="116">
        <v>701400</v>
      </c>
      <c r="G570" s="100">
        <f t="shared" ref="G570" si="2417">F570-F569</f>
        <v>8900</v>
      </c>
      <c r="H570" s="101">
        <f t="shared" si="2067"/>
        <v>8.3202846975088968E-3</v>
      </c>
      <c r="I570" s="103">
        <f t="shared" ref="I570" si="2418">H570*41%</f>
        <v>3.4113167259786476E-3</v>
      </c>
      <c r="J570" s="104">
        <f t="shared" ref="J570" si="2419">I570/3*2</f>
        <v>2.2742111506524319E-3</v>
      </c>
      <c r="K570" s="106">
        <f t="shared" si="2076"/>
        <v>204.04626334519574</v>
      </c>
      <c r="L570" s="139">
        <f t="shared" ref="L570" si="2420">D570-D563</f>
        <v>172011</v>
      </c>
      <c r="N570" s="136">
        <f t="shared" si="2078"/>
        <v>0</v>
      </c>
      <c r="O570" s="129">
        <f t="shared" ref="O570" si="2421">A570</f>
        <v>44883</v>
      </c>
    </row>
    <row r="571" spans="1:15" x14ac:dyDescent="0.3">
      <c r="A571" s="129">
        <v>44884</v>
      </c>
      <c r="B571" s="132">
        <v>185</v>
      </c>
      <c r="C571" s="114">
        <f t="shared" ref="C571" si="2422">D571-D570</f>
        <v>0</v>
      </c>
      <c r="D571" s="141">
        <v>36205405</v>
      </c>
      <c r="E571" s="111" t="s">
        <v>62</v>
      </c>
      <c r="F571" s="116">
        <v>689800</v>
      </c>
      <c r="G571" s="100">
        <f t="shared" ref="G571" si="2423">F571-F570</f>
        <v>-11600</v>
      </c>
      <c r="H571" s="101">
        <f t="shared" si="2067"/>
        <v>8.1826809015421113E-3</v>
      </c>
      <c r="I571" s="103">
        <f t="shared" ref="I571" si="2424">H571*41%</f>
        <v>3.3548991696322654E-3</v>
      </c>
      <c r="J571" s="104">
        <f t="shared" ref="J571" si="2425">I571/3*2</f>
        <v>2.2365994464215101E-3</v>
      </c>
      <c r="K571" s="106">
        <f t="shared" si="2076"/>
        <v>204.04626334519574</v>
      </c>
      <c r="L571" s="139">
        <f t="shared" ref="L571" si="2426">D571-D564</f>
        <v>172011</v>
      </c>
      <c r="N571" s="136">
        <f t="shared" si="2078"/>
        <v>0</v>
      </c>
      <c r="O571" s="129">
        <f t="shared" ref="O571" si="2427">A571</f>
        <v>44884</v>
      </c>
    </row>
    <row r="572" spans="1:15" x14ac:dyDescent="0.3">
      <c r="A572" s="129">
        <v>44885</v>
      </c>
      <c r="B572" s="132">
        <v>180</v>
      </c>
      <c r="C572" s="114">
        <f t="shared" ref="C572" si="2428">D572-D571</f>
        <v>0</v>
      </c>
      <c r="D572" s="141">
        <v>36205405</v>
      </c>
      <c r="E572" s="111" t="s">
        <v>62</v>
      </c>
      <c r="F572" s="116">
        <v>616400</v>
      </c>
      <c r="G572" s="100">
        <f t="shared" ref="G572" si="2429">F572-F571</f>
        <v>-73400</v>
      </c>
      <c r="H572" s="101">
        <f t="shared" si="2067"/>
        <v>7.3119810201660732E-3</v>
      </c>
      <c r="I572" s="103">
        <f t="shared" ref="I572" si="2430">H572*41%</f>
        <v>2.9979122182680899E-3</v>
      </c>
      <c r="J572" s="104">
        <f t="shared" ref="J572" si="2431">I572/3*2</f>
        <v>1.9986081455120601E-3</v>
      </c>
      <c r="K572" s="106">
        <f t="shared" si="2076"/>
        <v>204.04626334519574</v>
      </c>
      <c r="L572" s="139">
        <f t="shared" ref="L572" si="2432">D572-D565</f>
        <v>172011</v>
      </c>
      <c r="N572" s="136">
        <f t="shared" si="2078"/>
        <v>0</v>
      </c>
      <c r="O572" s="129">
        <f t="shared" ref="O572" si="2433">A572</f>
        <v>44885</v>
      </c>
    </row>
    <row r="573" spans="1:15" x14ac:dyDescent="0.3">
      <c r="A573" s="129">
        <v>44886</v>
      </c>
      <c r="B573" s="132">
        <v>183</v>
      </c>
      <c r="C573" s="114">
        <f t="shared" ref="C573" si="2434">D573-D572</f>
        <v>41676</v>
      </c>
      <c r="D573" s="141">
        <v>36247081</v>
      </c>
      <c r="E573" s="111" t="s">
        <v>62</v>
      </c>
      <c r="F573" s="116">
        <v>589200</v>
      </c>
      <c r="G573" s="100">
        <f t="shared" ref="G573" si="2435">F573-F572</f>
        <v>-27200</v>
      </c>
      <c r="H573" s="101">
        <f t="shared" si="2067"/>
        <v>6.9893238434163701E-3</v>
      </c>
      <c r="I573" s="103">
        <f t="shared" ref="I573" si="2436">H573*41%</f>
        <v>2.8656227758007114E-3</v>
      </c>
      <c r="J573" s="104">
        <f t="shared" ref="J573" si="2437">I573/3*2</f>
        <v>1.9104151838671409E-3</v>
      </c>
      <c r="K573" s="106">
        <f t="shared" si="2076"/>
        <v>197.51720047449587</v>
      </c>
      <c r="L573" s="139">
        <f t="shared" ref="L573" si="2438">D573-D566</f>
        <v>166507</v>
      </c>
      <c r="N573" s="136">
        <f t="shared" si="2078"/>
        <v>0</v>
      </c>
      <c r="O573" s="129">
        <f t="shared" ref="O573" si="2439">A573</f>
        <v>44886</v>
      </c>
    </row>
    <row r="574" spans="1:15" x14ac:dyDescent="0.3">
      <c r="A574" s="129">
        <v>44887</v>
      </c>
      <c r="B574" s="132">
        <v>178</v>
      </c>
      <c r="C574" s="114">
        <f t="shared" ref="C574" si="2440">D574-D573</f>
        <v>33290</v>
      </c>
      <c r="D574" s="141">
        <v>36280371</v>
      </c>
      <c r="E574" s="111" t="s">
        <v>62</v>
      </c>
      <c r="F574" s="116">
        <v>567300</v>
      </c>
      <c r="G574" s="100">
        <f t="shared" ref="G574" si="2441">F574-F573</f>
        <v>-21900</v>
      </c>
      <c r="H574" s="101">
        <f t="shared" ref="H574:H626" si="2442">F574/H$3</f>
        <v>6.7295373665480426E-3</v>
      </c>
      <c r="I574" s="103">
        <f t="shared" ref="I574" si="2443">H574*41%</f>
        <v>2.7591103202846971E-3</v>
      </c>
      <c r="J574" s="104">
        <f t="shared" ref="J574" si="2444">I574/3*2</f>
        <v>1.839406880189798E-3</v>
      </c>
      <c r="K574" s="106">
        <f t="shared" si="2076"/>
        <v>191.20640569395016</v>
      </c>
      <c r="L574" s="139">
        <f t="shared" ref="L574" si="2445">D574-D567</f>
        <v>161187</v>
      </c>
      <c r="N574" s="136">
        <f t="shared" si="2078"/>
        <v>0</v>
      </c>
      <c r="O574" s="129">
        <f t="shared" ref="O574" si="2446">A574</f>
        <v>44887</v>
      </c>
    </row>
    <row r="575" spans="1:15" x14ac:dyDescent="0.3">
      <c r="A575" s="129">
        <v>44888</v>
      </c>
      <c r="B575" s="132">
        <v>187</v>
      </c>
      <c r="C575" s="114">
        <f t="shared" ref="C575" si="2447">D575-D574</f>
        <v>38090</v>
      </c>
      <c r="D575" s="141">
        <v>36318461</v>
      </c>
      <c r="E575" s="111" t="s">
        <v>62</v>
      </c>
      <c r="F575" s="116">
        <v>560500</v>
      </c>
      <c r="G575" s="100">
        <f t="shared" ref="G575" si="2448">F575-F574</f>
        <v>-6800</v>
      </c>
      <c r="H575" s="101">
        <f t="shared" si="2442"/>
        <v>6.6488730723606171E-3</v>
      </c>
      <c r="I575" s="103">
        <f t="shared" ref="I575" si="2449">H575*41%</f>
        <v>2.7260379596678527E-3</v>
      </c>
      <c r="J575" s="104">
        <f t="shared" ref="J575" si="2450">I575/3*2</f>
        <v>1.8173586397785685E-3</v>
      </c>
      <c r="K575" s="106">
        <f t="shared" ref="K575:K627" si="2451">(D575-D568)/$H$3*100000</f>
        <v>196.88137603795968</v>
      </c>
      <c r="L575" s="139">
        <f t="shared" ref="L575" si="2452">D575-D568</f>
        <v>165971</v>
      </c>
      <c r="N575" s="136">
        <f t="shared" ref="N575:N627" si="2453">M575/H$3</f>
        <v>0</v>
      </c>
      <c r="O575" s="129">
        <f t="shared" ref="O575" si="2454">A575</f>
        <v>44888</v>
      </c>
    </row>
    <row r="576" spans="1:15" x14ac:dyDescent="0.3">
      <c r="A576" s="129">
        <v>44889</v>
      </c>
      <c r="B576" s="132">
        <v>191</v>
      </c>
      <c r="C576" s="114">
        <f t="shared" ref="C576" si="2455">D576-D575</f>
        <v>30016</v>
      </c>
      <c r="D576" s="141">
        <v>36348477</v>
      </c>
      <c r="E576" s="111" t="s">
        <v>62</v>
      </c>
      <c r="F576" s="116">
        <v>552900</v>
      </c>
      <c r="G576" s="100">
        <f t="shared" ref="G576" si="2456">F576-F575</f>
        <v>-7600</v>
      </c>
      <c r="H576" s="101">
        <f t="shared" si="2442"/>
        <v>6.5587188612099643E-3</v>
      </c>
      <c r="I576" s="103">
        <f t="shared" ref="I576" si="2457">H576*41%</f>
        <v>2.6890747330960852E-3</v>
      </c>
      <c r="J576" s="104">
        <f t="shared" ref="J576" si="2458">I576/3*2</f>
        <v>1.7927164887307234E-3</v>
      </c>
      <c r="K576" s="106">
        <f t="shared" si="2451"/>
        <v>199.76275207591931</v>
      </c>
      <c r="L576" s="139">
        <f t="shared" ref="L576" si="2459">D576-D569</f>
        <v>168400</v>
      </c>
      <c r="N576" s="136">
        <f t="shared" si="2453"/>
        <v>0</v>
      </c>
      <c r="O576" s="129">
        <f t="shared" ref="O576" si="2460">A576</f>
        <v>44889</v>
      </c>
    </row>
    <row r="577" spans="1:15" x14ac:dyDescent="0.3">
      <c r="A577" s="129">
        <v>44890</v>
      </c>
      <c r="B577" s="132">
        <v>190</v>
      </c>
      <c r="C577" s="114">
        <f t="shared" ref="C577" si="2461">D577-D576</f>
        <v>24687</v>
      </c>
      <c r="D577" s="141">
        <v>36373164</v>
      </c>
      <c r="E577" s="111" t="s">
        <v>62</v>
      </c>
      <c r="F577" s="116">
        <v>566000</v>
      </c>
      <c r="G577" s="100">
        <f t="shared" ref="G577" si="2462">F577-F576</f>
        <v>13100</v>
      </c>
      <c r="H577" s="101">
        <f t="shared" si="2442"/>
        <v>6.7141162514827999E-3</v>
      </c>
      <c r="I577" s="103">
        <f t="shared" ref="I577" si="2463">H577*41%</f>
        <v>2.7527876631079479E-3</v>
      </c>
      <c r="J577" s="104">
        <f t="shared" ref="J577" si="2464">I577/3*2</f>
        <v>1.8351917754052987E-3</v>
      </c>
      <c r="K577" s="106">
        <f t="shared" si="2451"/>
        <v>199.00237247924079</v>
      </c>
      <c r="L577" s="139">
        <f t="shared" ref="L577" si="2465">D577-D570</f>
        <v>167759</v>
      </c>
      <c r="N577" s="136">
        <f t="shared" si="2453"/>
        <v>0</v>
      </c>
      <c r="O577" s="129">
        <f t="shared" ref="O577" si="2466">A577</f>
        <v>44890</v>
      </c>
    </row>
    <row r="578" spans="1:15" x14ac:dyDescent="0.3">
      <c r="A578" s="129">
        <v>44891</v>
      </c>
      <c r="B578" s="132">
        <v>183</v>
      </c>
      <c r="C578" s="114">
        <f t="shared" ref="C578" si="2467">D578-D577</f>
        <v>0</v>
      </c>
      <c r="D578" s="141">
        <v>36373164</v>
      </c>
      <c r="E578" s="111" t="s">
        <v>62</v>
      </c>
      <c r="F578" s="116">
        <f>F579+39400</f>
        <v>556900</v>
      </c>
      <c r="G578" s="100">
        <f t="shared" ref="G578" si="2468">F578-F577</f>
        <v>-9100</v>
      </c>
      <c r="H578" s="101">
        <f t="shared" si="2442"/>
        <v>6.6061684460260971E-3</v>
      </c>
      <c r="I578" s="103">
        <f t="shared" ref="I578" si="2469">H578*41%</f>
        <v>2.7085290628706999E-3</v>
      </c>
      <c r="J578" s="104">
        <f t="shared" ref="J578" si="2470">I578/3*2</f>
        <v>1.8056860419137998E-3</v>
      </c>
      <c r="K578" s="106">
        <f t="shared" si="2451"/>
        <v>199.00237247924079</v>
      </c>
      <c r="L578" s="139">
        <f t="shared" ref="L578" si="2471">D578-D571</f>
        <v>167759</v>
      </c>
      <c r="N578" s="136">
        <f t="shared" si="2453"/>
        <v>0</v>
      </c>
      <c r="O578" s="129">
        <f t="shared" ref="O578" si="2472">A578</f>
        <v>44891</v>
      </c>
    </row>
    <row r="579" spans="1:15" x14ac:dyDescent="0.3">
      <c r="A579" s="129">
        <v>44892</v>
      </c>
      <c r="B579" s="132">
        <v>178</v>
      </c>
      <c r="C579" s="114">
        <f t="shared" ref="C579" si="2473">D579-D578</f>
        <v>1</v>
      </c>
      <c r="D579" s="141">
        <v>36373165</v>
      </c>
      <c r="E579" s="111" t="s">
        <v>62</v>
      </c>
      <c r="F579" s="116">
        <v>517500</v>
      </c>
      <c r="G579" s="100">
        <f t="shared" ref="G579" si="2474">F579-F578</f>
        <v>-39400</v>
      </c>
      <c r="H579" s="101">
        <f t="shared" si="2442"/>
        <v>6.1387900355871884E-3</v>
      </c>
      <c r="I579" s="103">
        <f t="shared" ref="I579" si="2475">H579*41%</f>
        <v>2.5169039145907469E-3</v>
      </c>
      <c r="J579" s="104">
        <f t="shared" ref="J579" si="2476">I579/3*2</f>
        <v>1.6779359430604979E-3</v>
      </c>
      <c r="K579" s="106">
        <f t="shared" si="2451"/>
        <v>199.00355871886123</v>
      </c>
      <c r="L579" s="139">
        <f t="shared" ref="L579" si="2477">D579-D572</f>
        <v>167760</v>
      </c>
      <c r="N579" s="136">
        <f t="shared" si="2453"/>
        <v>0</v>
      </c>
      <c r="O579" s="129">
        <f t="shared" ref="O579" si="2478">A579</f>
        <v>44892</v>
      </c>
    </row>
    <row r="580" spans="1:15" x14ac:dyDescent="0.3">
      <c r="A580" s="129">
        <v>44893</v>
      </c>
      <c r="B580" s="132">
        <v>191</v>
      </c>
      <c r="C580" s="114">
        <f t="shared" ref="C580" si="2479">D580-D579</f>
        <v>46552</v>
      </c>
      <c r="D580" s="141">
        <v>36419717</v>
      </c>
      <c r="E580" s="111" t="s">
        <v>62</v>
      </c>
      <c r="F580" s="116">
        <v>626000</v>
      </c>
      <c r="G580" s="100">
        <f t="shared" ref="G580" si="2480">F580-F579</f>
        <v>108500</v>
      </c>
      <c r="H580" s="101">
        <f t="shared" si="2442"/>
        <v>7.4258600237247924E-3</v>
      </c>
      <c r="I580" s="103">
        <f t="shared" ref="I580" si="2481">H580*41%</f>
        <v>3.0446026097271646E-3</v>
      </c>
      <c r="J580" s="104">
        <f t="shared" ref="J580" si="2482">I580/3*2</f>
        <v>2.0297350731514432E-3</v>
      </c>
      <c r="K580" s="106">
        <f t="shared" si="2451"/>
        <v>204.78766310794779</v>
      </c>
      <c r="L580" s="139">
        <f t="shared" ref="L580" si="2483">D580-D573</f>
        <v>172636</v>
      </c>
      <c r="N580" s="136">
        <f t="shared" si="2453"/>
        <v>0</v>
      </c>
      <c r="O580" s="129">
        <f t="shared" ref="O580" si="2484">A580</f>
        <v>44893</v>
      </c>
    </row>
    <row r="581" spans="1:15" x14ac:dyDescent="0.3">
      <c r="A581" s="129">
        <v>44894</v>
      </c>
      <c r="B581" s="132">
        <v>197</v>
      </c>
      <c r="C581" s="114">
        <f t="shared" ref="C581" si="2485">D581-D580</f>
        <v>43768</v>
      </c>
      <c r="D581" s="141">
        <v>36463485</v>
      </c>
      <c r="E581" s="111" t="s">
        <v>62</v>
      </c>
      <c r="F581" s="116">
        <v>521400</v>
      </c>
      <c r="G581" s="100">
        <f t="shared" ref="G581" si="2486">F581-F580</f>
        <v>-104600</v>
      </c>
      <c r="H581" s="101">
        <f t="shared" si="2442"/>
        <v>6.1850533807829185E-3</v>
      </c>
      <c r="I581" s="103">
        <f t="shared" ref="I581" si="2487">H581*41%</f>
        <v>2.5358718861209963E-3</v>
      </c>
      <c r="J581" s="104">
        <f t="shared" ref="J581" si="2488">I581/3*2</f>
        <v>1.6905812574139975E-3</v>
      </c>
      <c r="K581" s="106">
        <f t="shared" si="2451"/>
        <v>217.21708185053379</v>
      </c>
      <c r="L581" s="139">
        <f t="shared" ref="L581" si="2489">D581-D574</f>
        <v>183114</v>
      </c>
      <c r="N581" s="136">
        <f t="shared" si="2453"/>
        <v>0</v>
      </c>
      <c r="O581" s="129">
        <f t="shared" ref="O581" si="2490">A581</f>
        <v>44894</v>
      </c>
    </row>
    <row r="582" spans="1:15" x14ac:dyDescent="0.3">
      <c r="A582" s="129">
        <v>44895</v>
      </c>
      <c r="B582" s="132">
        <v>202</v>
      </c>
      <c r="C582" s="114">
        <f t="shared" ref="C582" si="2491">D582-D581</f>
        <v>36115</v>
      </c>
      <c r="D582" s="141">
        <v>36499600</v>
      </c>
      <c r="E582" s="111" t="s">
        <v>62</v>
      </c>
      <c r="F582" s="187">
        <f>D582*$F581/$D581</f>
        <v>521916.41693052655</v>
      </c>
      <c r="G582" s="188">
        <f t="shared" ref="G582" si="2492">F582-F581</f>
        <v>516.41693052655319</v>
      </c>
      <c r="H582" s="101">
        <f t="shared" si="2442"/>
        <v>6.1911793230192951E-3</v>
      </c>
      <c r="I582" s="103">
        <f t="shared" ref="I582" si="2493">H582*41%</f>
        <v>2.538383522437911E-3</v>
      </c>
      <c r="J582" s="104">
        <f t="shared" ref="J582" si="2494">I582/3*2</f>
        <v>1.692255681625274E-3</v>
      </c>
      <c r="K582" s="106">
        <f t="shared" si="2451"/>
        <v>214.87425860023725</v>
      </c>
      <c r="L582" s="139">
        <f t="shared" ref="L582" si="2495">D582-D575</f>
        <v>181139</v>
      </c>
      <c r="N582" s="136">
        <f t="shared" si="2453"/>
        <v>0</v>
      </c>
      <c r="O582" s="129">
        <f t="shared" ref="O582" si="2496">A582</f>
        <v>44895</v>
      </c>
    </row>
    <row r="583" spans="1:15" x14ac:dyDescent="0.3">
      <c r="A583" s="129">
        <v>44896</v>
      </c>
      <c r="B583" s="132">
        <v>205</v>
      </c>
      <c r="C583" s="114">
        <f t="shared" ref="C583" si="2497">D583-D582</f>
        <v>30420</v>
      </c>
      <c r="D583" s="141">
        <v>36530020</v>
      </c>
      <c r="E583" s="111" t="s">
        <v>62</v>
      </c>
      <c r="F583" s="187">
        <f t="shared" ref="F583:F591" si="2498">D583*$F582/$D582</f>
        <v>522351.39970850293</v>
      </c>
      <c r="G583" s="188">
        <f t="shared" ref="G583" si="2499">F583-F582</f>
        <v>434.98277797637274</v>
      </c>
      <c r="H583" s="101">
        <f t="shared" si="2442"/>
        <v>6.1963392610735815E-3</v>
      </c>
      <c r="I583" s="103">
        <f t="shared" ref="I583" si="2500">H583*41%</f>
        <v>2.5404990970401683E-3</v>
      </c>
      <c r="J583" s="104">
        <f t="shared" ref="J583" si="2501">I583/3*2</f>
        <v>1.6936660646934456E-3</v>
      </c>
      <c r="K583" s="106">
        <f t="shared" si="2451"/>
        <v>215.35349940688019</v>
      </c>
      <c r="L583" s="139">
        <f t="shared" ref="L583" si="2502">D583-D576</f>
        <v>181543</v>
      </c>
      <c r="N583" s="136">
        <f t="shared" si="2453"/>
        <v>0</v>
      </c>
      <c r="O583" s="129">
        <f t="shared" ref="O583" si="2503">A583</f>
        <v>44896</v>
      </c>
    </row>
    <row r="584" spans="1:15" x14ac:dyDescent="0.3">
      <c r="A584" s="129">
        <v>44897</v>
      </c>
      <c r="B584" s="132">
        <v>207</v>
      </c>
      <c r="C584" s="114">
        <f t="shared" ref="C584" si="2504">D584-D583</f>
        <v>27841</v>
      </c>
      <c r="D584" s="141">
        <v>36557861</v>
      </c>
      <c r="E584" s="111" t="s">
        <v>62</v>
      </c>
      <c r="F584" s="187">
        <f t="shared" si="2498"/>
        <v>522749.50475523667</v>
      </c>
      <c r="G584" s="188">
        <f t="shared" ref="G584" si="2505">F584-F583</f>
        <v>398.10504673374817</v>
      </c>
      <c r="H584" s="101">
        <f t="shared" si="2442"/>
        <v>6.2010617408687621E-3</v>
      </c>
      <c r="I584" s="103">
        <f t="shared" ref="I584" si="2506">H584*41%</f>
        <v>2.5424353137561925E-3</v>
      </c>
      <c r="J584" s="104">
        <f t="shared" ref="J584" si="2507">I584/3*2</f>
        <v>1.6949568758374617E-3</v>
      </c>
      <c r="K584" s="106">
        <f t="shared" si="2451"/>
        <v>219.09489916963227</v>
      </c>
      <c r="L584" s="139">
        <f t="shared" ref="L584" si="2508">D584-D577</f>
        <v>184697</v>
      </c>
      <c r="N584" s="136">
        <f t="shared" si="2453"/>
        <v>0</v>
      </c>
      <c r="O584" s="129">
        <f t="shared" ref="O584" si="2509">A584</f>
        <v>44897</v>
      </c>
    </row>
    <row r="585" spans="1:15" x14ac:dyDescent="0.3">
      <c r="A585" s="129">
        <v>44898</v>
      </c>
      <c r="B585" s="132">
        <v>199</v>
      </c>
      <c r="C585" s="114">
        <f t="shared" ref="C585" si="2510">D585-D584</f>
        <v>0</v>
      </c>
      <c r="D585" s="141">
        <v>36557861</v>
      </c>
      <c r="E585" s="111" t="s">
        <v>62</v>
      </c>
      <c r="F585" s="187">
        <f t="shared" si="2498"/>
        <v>522749.50475523667</v>
      </c>
      <c r="G585" s="188">
        <f t="shared" ref="G585" si="2511">F585-F584</f>
        <v>0</v>
      </c>
      <c r="H585" s="101">
        <f t="shared" si="2442"/>
        <v>6.2010617408687621E-3</v>
      </c>
      <c r="I585" s="103">
        <f t="shared" ref="I585" si="2512">H585*41%</f>
        <v>2.5424353137561925E-3</v>
      </c>
      <c r="J585" s="104">
        <f t="shared" ref="J585" si="2513">I585/3*2</f>
        <v>1.6949568758374617E-3</v>
      </c>
      <c r="K585" s="106">
        <f t="shared" si="2451"/>
        <v>219.09489916963227</v>
      </c>
      <c r="L585" s="139">
        <f t="shared" ref="L585" si="2514">D585-D578</f>
        <v>184697</v>
      </c>
      <c r="N585" s="136">
        <f t="shared" si="2453"/>
        <v>0</v>
      </c>
      <c r="O585" s="129">
        <f t="shared" ref="O585" si="2515">A585</f>
        <v>44898</v>
      </c>
    </row>
    <row r="586" spans="1:15" x14ac:dyDescent="0.3">
      <c r="A586" s="129">
        <v>44899</v>
      </c>
      <c r="B586" s="132">
        <v>195</v>
      </c>
      <c r="C586" s="114">
        <f t="shared" ref="C586" si="2516">D586-D585</f>
        <v>0</v>
      </c>
      <c r="D586" s="141">
        <v>36557861</v>
      </c>
      <c r="E586" s="111" t="s">
        <v>62</v>
      </c>
      <c r="F586" s="187">
        <f t="shared" si="2498"/>
        <v>522749.50475523667</v>
      </c>
      <c r="G586" s="188">
        <f t="shared" ref="G586" si="2517">F586-F585</f>
        <v>0</v>
      </c>
      <c r="H586" s="101">
        <f t="shared" si="2442"/>
        <v>6.2010617408687621E-3</v>
      </c>
      <c r="I586" s="103">
        <f t="shared" ref="I586" si="2518">H586*41%</f>
        <v>2.5424353137561925E-3</v>
      </c>
      <c r="J586" s="104">
        <f t="shared" ref="J586" si="2519">I586/3*2</f>
        <v>1.6949568758374617E-3</v>
      </c>
      <c r="K586" s="106">
        <f t="shared" si="2451"/>
        <v>219.09371293001189</v>
      </c>
      <c r="L586" s="139">
        <f t="shared" ref="L586" si="2520">D586-D579</f>
        <v>184696</v>
      </c>
      <c r="N586" s="136">
        <f t="shared" si="2453"/>
        <v>0</v>
      </c>
      <c r="O586" s="129">
        <f t="shared" ref="O586" si="2521">A586</f>
        <v>44899</v>
      </c>
    </row>
    <row r="587" spans="1:15" x14ac:dyDescent="0.3">
      <c r="A587" s="129">
        <v>44900</v>
      </c>
      <c r="B587" s="132">
        <v>204</v>
      </c>
      <c r="C587" s="114">
        <f t="shared" ref="C587" si="2522">D587-D586</f>
        <v>46787</v>
      </c>
      <c r="D587" s="141">
        <v>36604648</v>
      </c>
      <c r="E587" s="111" t="s">
        <v>62</v>
      </c>
      <c r="F587" s="187">
        <f t="shared" si="2498"/>
        <v>523418.52313897043</v>
      </c>
      <c r="G587" s="188">
        <f t="shared" ref="G587" si="2523">F587-F586</f>
        <v>669.01838373375358</v>
      </c>
      <c r="H587" s="101">
        <f t="shared" si="2442"/>
        <v>6.2089979020043939E-3</v>
      </c>
      <c r="I587" s="103">
        <f t="shared" ref="I587" si="2524">H587*41%</f>
        <v>2.5456891398218011E-3</v>
      </c>
      <c r="J587" s="104">
        <f t="shared" ref="J587" si="2525">I587/3*2</f>
        <v>1.6971260932145342E-3</v>
      </c>
      <c r="K587" s="106">
        <f t="shared" si="2451"/>
        <v>219.37247924080665</v>
      </c>
      <c r="L587" s="139">
        <f t="shared" ref="L587" si="2526">D587-D580</f>
        <v>184931</v>
      </c>
      <c r="N587" s="136">
        <f t="shared" si="2453"/>
        <v>0</v>
      </c>
      <c r="O587" s="129">
        <f t="shared" ref="O587" si="2527">A587</f>
        <v>44900</v>
      </c>
    </row>
    <row r="588" spans="1:15" x14ac:dyDescent="0.3">
      <c r="A588" s="129">
        <v>44901</v>
      </c>
      <c r="B588" s="132">
        <v>208</v>
      </c>
      <c r="C588" s="114">
        <f t="shared" ref="C588" si="2528">D588-D587</f>
        <v>45331</v>
      </c>
      <c r="D588" s="141">
        <v>36649979</v>
      </c>
      <c r="E588" s="111" t="s">
        <v>62</v>
      </c>
      <c r="F588" s="187">
        <f t="shared" si="2498"/>
        <v>524066.72183418571</v>
      </c>
      <c r="G588" s="188">
        <f t="shared" ref="G588" si="2529">F588-F587</f>
        <v>648.19869521528017</v>
      </c>
      <c r="H588" s="101">
        <f t="shared" si="2442"/>
        <v>6.2166870917459748E-3</v>
      </c>
      <c r="I588" s="103">
        <f t="shared" ref="I588" si="2530">H588*41%</f>
        <v>2.5488417076158496E-3</v>
      </c>
      <c r="J588" s="104">
        <f t="shared" ref="J588" si="2531">I588/3*2</f>
        <v>1.6992278050772332E-3</v>
      </c>
      <c r="K588" s="106">
        <f t="shared" si="2451"/>
        <v>221.22657176749703</v>
      </c>
      <c r="L588" s="139">
        <f t="shared" ref="L588" si="2532">D588-D581</f>
        <v>186494</v>
      </c>
      <c r="N588" s="136">
        <f t="shared" si="2453"/>
        <v>0</v>
      </c>
      <c r="O588" s="129">
        <f t="shared" ref="O588" si="2533">A588</f>
        <v>44901</v>
      </c>
    </row>
    <row r="589" spans="1:15" x14ac:dyDescent="0.3">
      <c r="A589" s="129">
        <v>44902</v>
      </c>
      <c r="B589" s="132">
        <v>214</v>
      </c>
      <c r="C589" s="114">
        <f t="shared" ref="C589" si="2534">D589-D588</f>
        <v>40256</v>
      </c>
      <c r="D589" s="141">
        <v>36690235</v>
      </c>
      <c r="E589" s="111" t="s">
        <v>62</v>
      </c>
      <c r="F589" s="187">
        <f t="shared" si="2498"/>
        <v>524642.3519035551</v>
      </c>
      <c r="G589" s="188">
        <f t="shared" ref="G589" si="2535">F589-F588</f>
        <v>575.630069369392</v>
      </c>
      <c r="H589" s="101">
        <f t="shared" si="2442"/>
        <v>6.22351544369579E-3</v>
      </c>
      <c r="I589" s="103">
        <f t="shared" ref="I589" si="2536">H589*41%</f>
        <v>2.5516413319152738E-3</v>
      </c>
      <c r="J589" s="104">
        <f t="shared" ref="J589" si="2537">I589/3*2</f>
        <v>1.7010942212768493E-3</v>
      </c>
      <c r="K589" s="106">
        <f t="shared" si="2451"/>
        <v>226.13879003558719</v>
      </c>
      <c r="L589" s="139">
        <f t="shared" ref="L589" si="2538">D589-D582</f>
        <v>190635</v>
      </c>
      <c r="N589" s="136">
        <f t="shared" si="2453"/>
        <v>0</v>
      </c>
      <c r="O589" s="129">
        <f t="shared" ref="O589" si="2539">A589</f>
        <v>44902</v>
      </c>
    </row>
    <row r="590" spans="1:15" x14ac:dyDescent="0.3">
      <c r="A590" s="129">
        <v>44903</v>
      </c>
      <c r="B590" s="132">
        <v>220</v>
      </c>
      <c r="C590" s="114">
        <f t="shared" ref="C590" si="2540">D590-D589</f>
        <v>35826</v>
      </c>
      <c r="D590" s="141">
        <v>36726061</v>
      </c>
      <c r="E590" s="111" t="s">
        <v>62</v>
      </c>
      <c r="F590" s="187">
        <f t="shared" si="2498"/>
        <v>525154.63635469845</v>
      </c>
      <c r="G590" s="188">
        <f t="shared" ref="G590" si="2541">F590-F589</f>
        <v>512.28445114335045</v>
      </c>
      <c r="H590" s="101">
        <f t="shared" si="2442"/>
        <v>6.229592364824418E-3</v>
      </c>
      <c r="I590" s="103">
        <f t="shared" ref="I590" si="2542">H590*41%</f>
        <v>2.5541328695780114E-3</v>
      </c>
      <c r="J590" s="104">
        <f t="shared" ref="J590" si="2543">I590/3*2</f>
        <v>1.702755246385341E-3</v>
      </c>
      <c r="K590" s="106">
        <f t="shared" si="2451"/>
        <v>232.55160142348757</v>
      </c>
      <c r="L590" s="139">
        <f t="shared" ref="L590" si="2544">D590-D583</f>
        <v>196041</v>
      </c>
      <c r="N590" s="136">
        <f t="shared" si="2453"/>
        <v>0</v>
      </c>
      <c r="O590" s="129">
        <f t="shared" ref="O590" si="2545">A590</f>
        <v>44903</v>
      </c>
    </row>
    <row r="591" spans="1:15" x14ac:dyDescent="0.3">
      <c r="A591" s="129">
        <v>44904</v>
      </c>
      <c r="B591" s="132">
        <v>223</v>
      </c>
      <c r="C591" s="114">
        <f t="shared" ref="C591" si="2546">D591-D590</f>
        <v>32865</v>
      </c>
      <c r="D591" s="141">
        <v>36758926</v>
      </c>
      <c r="E591" s="111" t="s">
        <v>62</v>
      </c>
      <c r="F591" s="187">
        <f t="shared" si="2498"/>
        <v>525624.58076621033</v>
      </c>
      <c r="G591" s="188">
        <f t="shared" ref="G591" si="2547">F591-F590</f>
        <v>469.94441151188221</v>
      </c>
      <c r="H591" s="101">
        <f t="shared" si="2442"/>
        <v>6.235167031627643E-3</v>
      </c>
      <c r="I591" s="103">
        <f t="shared" ref="I591" si="2548">H591*41%</f>
        <v>2.5564184829673336E-3</v>
      </c>
      <c r="J591" s="104">
        <f t="shared" ref="J591" si="2549">I591/3*2</f>
        <v>1.7042789886448891E-3</v>
      </c>
      <c r="K591" s="106">
        <f t="shared" si="2451"/>
        <v>238.51126927639382</v>
      </c>
      <c r="L591" s="139">
        <f t="shared" ref="L591" si="2550">D591-D584</f>
        <v>201065</v>
      </c>
      <c r="N591" s="136">
        <f t="shared" si="2453"/>
        <v>0</v>
      </c>
      <c r="O591" s="129">
        <f t="shared" ref="O591" si="2551">A591</f>
        <v>44904</v>
      </c>
    </row>
    <row r="592" spans="1:15" x14ac:dyDescent="0.3">
      <c r="A592" s="129">
        <v>44905</v>
      </c>
      <c r="B592" s="132">
        <v>216</v>
      </c>
      <c r="C592" s="114">
        <f t="shared" ref="C592" si="2552">D592-D591</f>
        <v>0</v>
      </c>
      <c r="D592" s="141">
        <v>36758926</v>
      </c>
      <c r="E592" s="111" t="s">
        <v>62</v>
      </c>
      <c r="F592" s="187">
        <f t="shared" ref="F592" si="2553">D592*$F591/$D591</f>
        <v>525624.58076621033</v>
      </c>
      <c r="G592" s="188">
        <f t="shared" ref="G592" si="2554">F592-F591</f>
        <v>0</v>
      </c>
      <c r="H592" s="101">
        <f t="shared" si="2442"/>
        <v>6.235167031627643E-3</v>
      </c>
      <c r="I592" s="103">
        <f t="shared" ref="I592" si="2555">H592*41%</f>
        <v>2.5564184829673336E-3</v>
      </c>
      <c r="J592" s="104">
        <f t="shared" ref="J592" si="2556">I592/3*2</f>
        <v>1.7042789886448891E-3</v>
      </c>
      <c r="K592" s="106">
        <f t="shared" si="2451"/>
        <v>238.51126927639382</v>
      </c>
      <c r="L592" s="139">
        <f t="shared" ref="L592" si="2557">D592-D585</f>
        <v>201065</v>
      </c>
      <c r="N592" s="136">
        <f t="shared" si="2453"/>
        <v>0</v>
      </c>
      <c r="O592" s="129">
        <f t="shared" ref="O592" si="2558">A592</f>
        <v>44905</v>
      </c>
    </row>
    <row r="593" spans="1:15" x14ac:dyDescent="0.3">
      <c r="A593" s="129">
        <v>44906</v>
      </c>
      <c r="B593" s="132">
        <v>217</v>
      </c>
      <c r="C593" s="114">
        <f t="shared" ref="C593:C594" si="2559">D593-D592</f>
        <v>0</v>
      </c>
      <c r="D593" s="141">
        <f>D594-53745</f>
        <v>36758926</v>
      </c>
      <c r="E593" s="111" t="s">
        <v>62</v>
      </c>
      <c r="F593" s="187">
        <f t="shared" ref="F593:F594" si="2560">D593*$F592/$D592</f>
        <v>525624.58076621033</v>
      </c>
      <c r="G593" s="188">
        <f t="shared" ref="G593:G594" si="2561">F593-F592</f>
        <v>0</v>
      </c>
      <c r="H593" s="101">
        <f t="shared" si="2442"/>
        <v>6.235167031627643E-3</v>
      </c>
      <c r="I593" s="103">
        <f t="shared" ref="I593:I594" si="2562">H593*41%</f>
        <v>2.5564184829673336E-3</v>
      </c>
      <c r="J593" s="104">
        <f t="shared" ref="J593:J594" si="2563">I593/3*2</f>
        <v>1.7042789886448891E-3</v>
      </c>
      <c r="K593" s="106">
        <f t="shared" si="2451"/>
        <v>238.51126927639382</v>
      </c>
      <c r="L593" s="139">
        <f t="shared" ref="L593:L594" si="2564">D593-D586</f>
        <v>201065</v>
      </c>
      <c r="N593" s="136">
        <f t="shared" si="2453"/>
        <v>0</v>
      </c>
      <c r="O593" s="129">
        <f t="shared" ref="O593:O594" si="2565">A593</f>
        <v>44906</v>
      </c>
    </row>
    <row r="594" spans="1:15" x14ac:dyDescent="0.3">
      <c r="A594" s="129">
        <v>44907</v>
      </c>
      <c r="B594" s="132">
        <v>228</v>
      </c>
      <c r="C594" s="114">
        <f t="shared" si="2559"/>
        <v>53745</v>
      </c>
      <c r="D594" s="141">
        <v>36812671</v>
      </c>
      <c r="E594" s="111" t="s">
        <v>62</v>
      </c>
      <c r="F594" s="187">
        <f t="shared" si="2560"/>
        <v>526393.09323834511</v>
      </c>
      <c r="G594" s="188">
        <f t="shared" si="2561"/>
        <v>768.512472134782</v>
      </c>
      <c r="H594" s="101">
        <f t="shared" si="2442"/>
        <v>6.2442834310598473E-3</v>
      </c>
      <c r="I594" s="103">
        <f t="shared" si="2562"/>
        <v>2.5601562067345371E-3</v>
      </c>
      <c r="J594" s="104">
        <f t="shared" si="2563"/>
        <v>1.7067708044896915E-3</v>
      </c>
      <c r="K594" s="106">
        <f t="shared" si="2451"/>
        <v>246.76512455516016</v>
      </c>
      <c r="L594" s="139">
        <f t="shared" si="2564"/>
        <v>208023</v>
      </c>
      <c r="N594" s="136">
        <f t="shared" si="2453"/>
        <v>0</v>
      </c>
      <c r="O594" s="129">
        <f t="shared" si="2565"/>
        <v>44907</v>
      </c>
    </row>
    <row r="595" spans="1:15" x14ac:dyDescent="0.3">
      <c r="A595" s="129">
        <v>44908</v>
      </c>
      <c r="B595" s="132">
        <v>231</v>
      </c>
      <c r="C595" s="114">
        <f t="shared" ref="C595" si="2566">D595-D594</f>
        <v>48327</v>
      </c>
      <c r="D595" s="141">
        <v>36860998</v>
      </c>
      <c r="E595" s="111" t="s">
        <v>62</v>
      </c>
      <c r="F595" s="187">
        <f t="shared" ref="F595" si="2567">D595*$F594/$D594</f>
        <v>527084.13244647346</v>
      </c>
      <c r="G595" s="188">
        <f t="shared" ref="G595" si="2568">F595-F594</f>
        <v>691.03920812834986</v>
      </c>
      <c r="H595" s="101">
        <f t="shared" si="2442"/>
        <v>6.2524808119391873E-3</v>
      </c>
      <c r="I595" s="103">
        <f t="shared" ref="I595" si="2569">H595*41%</f>
        <v>2.5635171328950664E-3</v>
      </c>
      <c r="J595" s="104">
        <f t="shared" ref="J595" si="2570">I595/3*2</f>
        <v>1.7090114219300444E-3</v>
      </c>
      <c r="K595" s="106">
        <f t="shared" si="2451"/>
        <v>250.31909845788849</v>
      </c>
      <c r="L595" s="139">
        <f t="shared" ref="L595" si="2571">D595-D588</f>
        <v>211019</v>
      </c>
      <c r="N595" s="136">
        <f t="shared" si="2453"/>
        <v>0</v>
      </c>
      <c r="O595" s="129">
        <f t="shared" ref="O595" si="2572">A595</f>
        <v>44908</v>
      </c>
    </row>
    <row r="596" spans="1:15" x14ac:dyDescent="0.3">
      <c r="A596" s="129">
        <v>44909</v>
      </c>
      <c r="B596" s="132">
        <v>240</v>
      </c>
      <c r="C596" s="114">
        <f t="shared" ref="C596" si="2573">D596-D595</f>
        <v>44875</v>
      </c>
      <c r="D596" s="141">
        <v>36905873</v>
      </c>
      <c r="E596" s="111" t="s">
        <v>62</v>
      </c>
      <c r="F596" s="189"/>
      <c r="G596" s="188">
        <f t="shared" ref="G596" si="2574">F596-F595</f>
        <v>-527084.13244647346</v>
      </c>
      <c r="H596" s="101">
        <f t="shared" si="2442"/>
        <v>0</v>
      </c>
      <c r="I596" s="103">
        <f t="shared" ref="I596" si="2575">H596*41%</f>
        <v>0</v>
      </c>
      <c r="J596" s="104">
        <f t="shared" ref="J596" si="2576">I596/3*2</f>
        <v>0</v>
      </c>
      <c r="K596" s="106">
        <f t="shared" si="2451"/>
        <v>255.79833926453145</v>
      </c>
      <c r="L596" s="139">
        <f t="shared" ref="L596" si="2577">D596-D589</f>
        <v>215638</v>
      </c>
      <c r="N596" s="136">
        <f t="shared" si="2453"/>
        <v>0</v>
      </c>
      <c r="O596" s="129">
        <f t="shared" ref="O596" si="2578">A596</f>
        <v>44909</v>
      </c>
    </row>
    <row r="597" spans="1:15" x14ac:dyDescent="0.3">
      <c r="A597" s="129">
        <v>44910</v>
      </c>
      <c r="B597" s="132">
        <v>248</v>
      </c>
      <c r="C597" s="114">
        <f t="shared" ref="C597" si="2579">D597-D596</f>
        <v>40701</v>
      </c>
      <c r="D597" s="141">
        <v>36946574</v>
      </c>
      <c r="E597" s="111" t="s">
        <v>62</v>
      </c>
      <c r="F597" s="189"/>
      <c r="G597" s="188"/>
      <c r="H597" s="101">
        <f t="shared" si="2442"/>
        <v>0</v>
      </c>
      <c r="I597" s="103">
        <f t="shared" ref="I597" si="2580">H597*41%</f>
        <v>0</v>
      </c>
      <c r="J597" s="104">
        <f t="shared" ref="J597" si="2581">I597/3*2</f>
        <v>0</v>
      </c>
      <c r="K597" s="106">
        <f t="shared" si="2451"/>
        <v>261.58125741399766</v>
      </c>
      <c r="L597" s="139">
        <f t="shared" ref="L597" si="2582">D597-D590</f>
        <v>220513</v>
      </c>
      <c r="N597" s="136">
        <f t="shared" si="2453"/>
        <v>0</v>
      </c>
      <c r="O597" s="129">
        <f t="shared" ref="O597" si="2583">A597</f>
        <v>44910</v>
      </c>
    </row>
    <row r="598" spans="1:15" x14ac:dyDescent="0.3">
      <c r="A598" s="129">
        <v>44911</v>
      </c>
      <c r="B598" s="132">
        <v>252</v>
      </c>
      <c r="C598" s="114">
        <f t="shared" ref="C598" si="2584">D598-D597</f>
        <v>34308</v>
      </c>
      <c r="D598" s="141">
        <v>36980882</v>
      </c>
      <c r="E598" s="111" t="s">
        <v>62</v>
      </c>
      <c r="F598" s="189"/>
      <c r="G598" s="188"/>
      <c r="H598" s="101">
        <f t="shared" si="2442"/>
        <v>0</v>
      </c>
      <c r="I598" s="103">
        <f t="shared" ref="I598" si="2585">H598*41%</f>
        <v>0</v>
      </c>
      <c r="J598" s="104">
        <f t="shared" ref="J598" si="2586">I598/3*2</f>
        <v>0</v>
      </c>
      <c r="K598" s="106">
        <f t="shared" si="2451"/>
        <v>263.29300118623962</v>
      </c>
      <c r="L598" s="139">
        <f t="shared" ref="L598" si="2587">D598-D591</f>
        <v>221956</v>
      </c>
      <c r="N598" s="136">
        <f t="shared" si="2453"/>
        <v>0</v>
      </c>
      <c r="O598" s="129">
        <f t="shared" ref="O598" si="2588">A598</f>
        <v>44911</v>
      </c>
    </row>
    <row r="599" spans="1:15" x14ac:dyDescent="0.3">
      <c r="A599" s="129">
        <v>44912</v>
      </c>
      <c r="B599" s="132">
        <v>242</v>
      </c>
      <c r="C599" s="114">
        <f t="shared" ref="C599" si="2589">D599-D598</f>
        <v>0</v>
      </c>
      <c r="D599" s="141">
        <v>36980882</v>
      </c>
      <c r="E599" s="111" t="s">
        <v>62</v>
      </c>
      <c r="F599" s="189"/>
      <c r="G599" s="188"/>
      <c r="H599" s="101">
        <f t="shared" si="2442"/>
        <v>0</v>
      </c>
      <c r="I599" s="103">
        <f t="shared" ref="I599" si="2590">H599*41%</f>
        <v>0</v>
      </c>
      <c r="J599" s="104">
        <f t="shared" ref="J599" si="2591">I599/3*2</f>
        <v>0</v>
      </c>
      <c r="K599" s="106">
        <f t="shared" si="2451"/>
        <v>263.29300118623962</v>
      </c>
      <c r="L599" s="139">
        <f t="shared" ref="L599" si="2592">D599-D592</f>
        <v>221956</v>
      </c>
      <c r="N599" s="136">
        <f t="shared" si="2453"/>
        <v>0</v>
      </c>
      <c r="O599" s="129">
        <f t="shared" ref="O599" si="2593">A599</f>
        <v>44912</v>
      </c>
    </row>
    <row r="600" spans="1:15" x14ac:dyDescent="0.3">
      <c r="A600" s="129">
        <v>44913</v>
      </c>
      <c r="B600" s="132">
        <v>237</v>
      </c>
      <c r="C600" s="114">
        <f t="shared" ref="C600" si="2594">D600-D599</f>
        <v>1</v>
      </c>
      <c r="D600" s="141">
        <v>36980883</v>
      </c>
      <c r="E600" s="111" t="s">
        <v>62</v>
      </c>
      <c r="F600" s="189"/>
      <c r="G600" s="188"/>
      <c r="H600" s="101">
        <f t="shared" si="2442"/>
        <v>0</v>
      </c>
      <c r="I600" s="103">
        <f t="shared" ref="I600" si="2595">H600*41%</f>
        <v>0</v>
      </c>
      <c r="J600" s="104">
        <f t="shared" ref="J600" si="2596">I600/3*2</f>
        <v>0</v>
      </c>
      <c r="K600" s="106">
        <f t="shared" si="2451"/>
        <v>263.29418742586</v>
      </c>
      <c r="L600" s="139">
        <f t="shared" ref="L600" si="2597">D600-D593</f>
        <v>221957</v>
      </c>
      <c r="N600" s="136">
        <f t="shared" si="2453"/>
        <v>0</v>
      </c>
      <c r="O600" s="129">
        <f t="shared" ref="O600" si="2598">A600</f>
        <v>44913</v>
      </c>
    </row>
    <row r="601" spans="1:15" x14ac:dyDescent="0.3">
      <c r="A601" s="129">
        <v>44914</v>
      </c>
      <c r="B601" s="132">
        <v>247</v>
      </c>
      <c r="C601" s="114">
        <f t="shared" ref="C601" si="2599">D601-D600</f>
        <v>55015</v>
      </c>
      <c r="D601" s="141">
        <v>37035898</v>
      </c>
      <c r="E601" s="111" t="s">
        <v>62</v>
      </c>
      <c r="F601" s="189"/>
      <c r="G601" s="188"/>
      <c r="H601" s="101">
        <f t="shared" si="2442"/>
        <v>0</v>
      </c>
      <c r="I601" s="103">
        <f t="shared" ref="I601" si="2600">H601*41%</f>
        <v>0</v>
      </c>
      <c r="J601" s="104">
        <f t="shared" ref="J601" si="2601">I601/3*2</f>
        <v>0</v>
      </c>
      <c r="K601" s="106">
        <f t="shared" si="2451"/>
        <v>264.80071174377224</v>
      </c>
      <c r="L601" s="139">
        <f t="shared" ref="L601" si="2602">D601-D594</f>
        <v>223227</v>
      </c>
      <c r="N601" s="136">
        <f t="shared" si="2453"/>
        <v>0</v>
      </c>
      <c r="O601" s="129">
        <f t="shared" ref="O601" si="2603">A601</f>
        <v>44914</v>
      </c>
    </row>
    <row r="602" spans="1:15" x14ac:dyDescent="0.3">
      <c r="A602" s="129">
        <v>44915</v>
      </c>
      <c r="B602" s="132">
        <v>251</v>
      </c>
      <c r="C602" s="114">
        <f t="shared" ref="C602" si="2604">D602-D601</f>
        <v>52528</v>
      </c>
      <c r="D602" s="141">
        <v>37088426</v>
      </c>
      <c r="E602" s="111" t="s">
        <v>62</v>
      </c>
      <c r="F602" s="189"/>
      <c r="G602" s="188"/>
      <c r="H602" s="101">
        <f t="shared" si="2442"/>
        <v>0</v>
      </c>
      <c r="I602" s="103">
        <f t="shared" ref="I602" si="2605">H602*41%</f>
        <v>0</v>
      </c>
      <c r="J602" s="104">
        <f t="shared" ref="J602" si="2606">I602/3*2</f>
        <v>0</v>
      </c>
      <c r="K602" s="106">
        <f t="shared" si="2451"/>
        <v>269.78410438908662</v>
      </c>
      <c r="L602" s="139">
        <f t="shared" ref="L602" si="2607">D602-D595</f>
        <v>227428</v>
      </c>
      <c r="N602" s="136">
        <f t="shared" si="2453"/>
        <v>0</v>
      </c>
      <c r="O602" s="129">
        <f t="shared" ref="O602" si="2608">A602</f>
        <v>44915</v>
      </c>
    </row>
    <row r="603" spans="1:15" x14ac:dyDescent="0.3">
      <c r="A603" s="129">
        <v>44916</v>
      </c>
      <c r="B603" s="132">
        <v>254</v>
      </c>
      <c r="C603" s="114">
        <f t="shared" ref="C603" si="2609">D603-D602</f>
        <v>47988</v>
      </c>
      <c r="D603" s="141">
        <v>37136414</v>
      </c>
      <c r="E603" s="111" t="s">
        <v>62</v>
      </c>
      <c r="F603" s="189"/>
      <c r="G603" s="188"/>
      <c r="H603" s="101">
        <f t="shared" si="2442"/>
        <v>0</v>
      </c>
      <c r="I603" s="103">
        <f t="shared" ref="I603" si="2610">H603*41%</f>
        <v>0</v>
      </c>
      <c r="J603" s="104">
        <f t="shared" ref="J603" si="2611">I603/3*2</f>
        <v>0</v>
      </c>
      <c r="K603" s="106">
        <f t="shared" si="2451"/>
        <v>273.47686832740214</v>
      </c>
      <c r="L603" s="139">
        <f t="shared" ref="L603" si="2612">D603-D596</f>
        <v>230541</v>
      </c>
      <c r="N603" s="136">
        <f t="shared" si="2453"/>
        <v>0</v>
      </c>
      <c r="O603" s="129">
        <f t="shared" ref="O603" si="2613">A603</f>
        <v>44916</v>
      </c>
    </row>
    <row r="604" spans="1:15" x14ac:dyDescent="0.3">
      <c r="A604" s="129">
        <v>44917</v>
      </c>
      <c r="B604" s="132">
        <v>259</v>
      </c>
      <c r="C604" s="114">
        <f t="shared" ref="C604" si="2614">D604-D603</f>
        <v>41431</v>
      </c>
      <c r="D604" s="141">
        <v>37177845</v>
      </c>
      <c r="E604" s="111" t="s">
        <v>62</v>
      </c>
      <c r="F604" s="189"/>
      <c r="G604" s="188"/>
      <c r="H604" s="101">
        <f t="shared" si="2442"/>
        <v>0</v>
      </c>
      <c r="I604" s="103">
        <f t="shared" ref="I604" si="2615">H604*41%</f>
        <v>0</v>
      </c>
      <c r="J604" s="104">
        <f t="shared" ref="J604" si="2616">I604/3*2</f>
        <v>0</v>
      </c>
      <c r="K604" s="106">
        <f t="shared" si="2451"/>
        <v>274.34282325029659</v>
      </c>
      <c r="L604" s="139">
        <f t="shared" ref="L604" si="2617">D604-D597</f>
        <v>231271</v>
      </c>
      <c r="N604" s="136">
        <f t="shared" si="2453"/>
        <v>0</v>
      </c>
      <c r="O604" s="129">
        <f t="shared" ref="O604" si="2618">A604</f>
        <v>44917</v>
      </c>
    </row>
    <row r="605" spans="1:15" x14ac:dyDescent="0.3">
      <c r="A605" s="129">
        <v>44918</v>
      </c>
      <c r="B605" s="132">
        <v>261</v>
      </c>
      <c r="C605" s="114">
        <f t="shared" ref="C605" si="2619">D605-D604</f>
        <v>34092</v>
      </c>
      <c r="D605" s="141">
        <v>37211937</v>
      </c>
      <c r="E605" s="111" t="s">
        <v>62</v>
      </c>
      <c r="F605" s="189"/>
      <c r="G605" s="188"/>
      <c r="H605" s="101">
        <f t="shared" si="2442"/>
        <v>0</v>
      </c>
      <c r="I605" s="103">
        <f t="shared" ref="I605" si="2620">H605*41%</f>
        <v>0</v>
      </c>
      <c r="J605" s="104">
        <f t="shared" ref="J605" si="2621">I605/3*2</f>
        <v>0</v>
      </c>
      <c r="K605" s="106">
        <f t="shared" si="2451"/>
        <v>274.08659549228946</v>
      </c>
      <c r="L605" s="139">
        <f t="shared" ref="L605" si="2622">D605-D598</f>
        <v>231055</v>
      </c>
      <c r="N605" s="136">
        <f t="shared" si="2453"/>
        <v>0</v>
      </c>
      <c r="O605" s="129">
        <f t="shared" ref="O605" si="2623">A605</f>
        <v>44918</v>
      </c>
    </row>
    <row r="606" spans="1:15" x14ac:dyDescent="0.3">
      <c r="A606" s="129">
        <v>44919</v>
      </c>
      <c r="B606" s="132">
        <v>251</v>
      </c>
      <c r="C606" s="114">
        <f t="shared" ref="C606" si="2624">D606-D605</f>
        <v>14</v>
      </c>
      <c r="D606" s="141">
        <v>37211951</v>
      </c>
      <c r="E606" s="111" t="s">
        <v>62</v>
      </c>
      <c r="F606" s="187">
        <f t="shared" ref="F606" si="2625">D606*$F605/$D605</f>
        <v>0</v>
      </c>
      <c r="G606" s="188"/>
      <c r="H606" s="101">
        <f t="shared" si="2442"/>
        <v>0</v>
      </c>
      <c r="I606" s="103">
        <f t="shared" ref="I606" si="2626">H606*41%</f>
        <v>0</v>
      </c>
      <c r="J606" s="104">
        <f t="shared" ref="J606" si="2627">I606/3*2</f>
        <v>0</v>
      </c>
      <c r="K606" s="106">
        <f t="shared" si="2451"/>
        <v>274.10320284697508</v>
      </c>
      <c r="L606" s="139">
        <f t="shared" ref="L606" si="2628">D606-D599</f>
        <v>231069</v>
      </c>
      <c r="N606" s="136">
        <f t="shared" si="2453"/>
        <v>0</v>
      </c>
      <c r="O606" s="129">
        <f t="shared" ref="O606" si="2629">A606</f>
        <v>44919</v>
      </c>
    </row>
    <row r="607" spans="1:15" x14ac:dyDescent="0.3">
      <c r="A607" s="129">
        <v>44920</v>
      </c>
      <c r="B607" s="132">
        <v>245</v>
      </c>
      <c r="C607" s="114">
        <f t="shared" ref="C607" si="2630">D607-D606</f>
        <v>15</v>
      </c>
      <c r="D607" s="141">
        <v>37211966</v>
      </c>
      <c r="E607" s="111" t="s">
        <v>62</v>
      </c>
      <c r="F607" s="187">
        <f>F608+43100</f>
        <v>589701</v>
      </c>
      <c r="G607" s="188"/>
      <c r="H607" s="101">
        <f t="shared" si="2442"/>
        <v>6.9952669039145907E-3</v>
      </c>
      <c r="I607" s="103">
        <f t="shared" ref="I607" si="2631">H607*41%</f>
        <v>2.8680594306049819E-3</v>
      </c>
      <c r="J607" s="104">
        <f t="shared" ref="J607" si="2632">I607/3*2</f>
        <v>1.9120396204033213E-3</v>
      </c>
      <c r="K607" s="106">
        <f t="shared" si="2451"/>
        <v>274.1198102016607</v>
      </c>
      <c r="L607" s="139">
        <f t="shared" ref="L607" si="2633">D607-D600</f>
        <v>231083</v>
      </c>
      <c r="N607" s="136">
        <f t="shared" si="2453"/>
        <v>0</v>
      </c>
      <c r="O607" s="129">
        <f t="shared" ref="O607" si="2634">A607</f>
        <v>44920</v>
      </c>
    </row>
    <row r="608" spans="1:15" x14ac:dyDescent="0.3">
      <c r="A608" s="129">
        <v>44921</v>
      </c>
      <c r="B608" s="132">
        <v>188</v>
      </c>
      <c r="C608" s="114">
        <f t="shared" ref="C608" si="2635">D608-D607</f>
        <v>12</v>
      </c>
      <c r="D608" s="141">
        <v>37211978</v>
      </c>
      <c r="E608" s="111" t="s">
        <v>62</v>
      </c>
      <c r="F608" s="187">
        <v>546601</v>
      </c>
      <c r="G608" s="188">
        <f t="shared" ref="G608" si="2636">F608-F607</f>
        <v>-43100</v>
      </c>
      <c r="H608" s="101">
        <f t="shared" si="2442"/>
        <v>6.4839976275207593E-3</v>
      </c>
      <c r="I608" s="103">
        <f t="shared" ref="I608" si="2637">H608*41%</f>
        <v>2.6584390272835112E-3</v>
      </c>
      <c r="J608" s="104">
        <f t="shared" ref="J608" si="2638">I608/3*2</f>
        <v>1.7722926848556741E-3</v>
      </c>
      <c r="K608" s="106">
        <f t="shared" si="2451"/>
        <v>208.87307236061685</v>
      </c>
      <c r="L608" s="139">
        <f t="shared" ref="L608" si="2639">D608-D601</f>
        <v>176080</v>
      </c>
      <c r="N608" s="136">
        <f t="shared" si="2453"/>
        <v>0</v>
      </c>
      <c r="O608" s="129">
        <f t="shared" ref="O608" si="2640">A608</f>
        <v>44921</v>
      </c>
    </row>
    <row r="609" spans="1:15" x14ac:dyDescent="0.3">
      <c r="A609" s="129">
        <v>44922</v>
      </c>
      <c r="B609" s="132">
        <v>200</v>
      </c>
      <c r="C609" s="114">
        <f t="shared" ref="C609" si="2641">D609-D608</f>
        <v>60452</v>
      </c>
      <c r="D609" s="141">
        <v>37272430</v>
      </c>
      <c r="E609" s="111" t="s">
        <v>62</v>
      </c>
      <c r="F609" s="187">
        <v>569300</v>
      </c>
      <c r="G609" s="188">
        <f t="shared" ref="G609" si="2642">F609-F608</f>
        <v>22699</v>
      </c>
      <c r="H609" s="101">
        <f t="shared" si="2442"/>
        <v>6.753262158956109E-3</v>
      </c>
      <c r="I609" s="103">
        <f t="shared" ref="I609" si="2643">H609*41%</f>
        <v>2.7688374851720047E-3</v>
      </c>
      <c r="J609" s="104">
        <f t="shared" ref="J609" si="2644">I609/3*2</f>
        <v>1.8458916567813365E-3</v>
      </c>
      <c r="K609" s="106">
        <f t="shared" si="2451"/>
        <v>218.27283511269275</v>
      </c>
      <c r="L609" s="139">
        <f t="shared" ref="L609" si="2645">D609-D602</f>
        <v>184004</v>
      </c>
      <c r="N609" s="136">
        <f t="shared" si="2453"/>
        <v>0</v>
      </c>
      <c r="O609" s="129">
        <f t="shared" ref="O609" si="2646">A609</f>
        <v>44922</v>
      </c>
    </row>
    <row r="610" spans="1:15" x14ac:dyDescent="0.3">
      <c r="A610" s="129">
        <v>44923</v>
      </c>
      <c r="B610" s="132">
        <v>195</v>
      </c>
      <c r="C610" s="114">
        <f t="shared" ref="C610" si="2647">D610-D609</f>
        <v>40810</v>
      </c>
      <c r="D610" s="141">
        <v>37313240</v>
      </c>
      <c r="E610" s="111" t="s">
        <v>62</v>
      </c>
      <c r="F610" s="187">
        <v>577700</v>
      </c>
      <c r="G610" s="188">
        <f t="shared" ref="G610" si="2648">F610-F609</f>
        <v>8400</v>
      </c>
      <c r="H610" s="101">
        <f t="shared" si="2442"/>
        <v>6.8529062870699882E-3</v>
      </c>
      <c r="I610" s="103">
        <f t="shared" ref="I610" si="2649">H610*41%</f>
        <v>2.8096915776986949E-3</v>
      </c>
      <c r="J610" s="104">
        <f t="shared" ref="J610" si="2650">I610/3*2</f>
        <v>1.8731277184657967E-3</v>
      </c>
      <c r="K610" s="106">
        <f t="shared" si="2451"/>
        <v>209.7580071174377</v>
      </c>
      <c r="L610" s="139">
        <f t="shared" ref="L610" si="2651">D610-D603</f>
        <v>176826</v>
      </c>
      <c r="N610" s="136">
        <f t="shared" si="2453"/>
        <v>0</v>
      </c>
      <c r="O610" s="129">
        <f t="shared" ref="O610" si="2652">A610</f>
        <v>44923</v>
      </c>
    </row>
    <row r="611" spans="1:15" x14ac:dyDescent="0.3">
      <c r="A611" s="129">
        <v>44924</v>
      </c>
      <c r="B611" s="132">
        <v>186</v>
      </c>
      <c r="C611" s="114">
        <f t="shared" ref="C611" si="2653">D611-D610</f>
        <v>32729</v>
      </c>
      <c r="D611" s="141">
        <v>37345969</v>
      </c>
      <c r="E611" s="111" t="s">
        <v>62</v>
      </c>
      <c r="F611" s="187">
        <v>580500</v>
      </c>
      <c r="G611" s="188">
        <f t="shared" ref="G611" si="2654">F611-F610</f>
        <v>2800</v>
      </c>
      <c r="H611" s="101">
        <f t="shared" si="2442"/>
        <v>6.886120996441281E-3</v>
      </c>
      <c r="I611" s="103">
        <f t="shared" ref="I611" si="2655">H611*41%</f>
        <v>2.8233096085409251E-3</v>
      </c>
      <c r="J611" s="104">
        <f t="shared" ref="J611" si="2656">I611/3*2</f>
        <v>1.88220640569395E-3</v>
      </c>
      <c r="K611" s="106">
        <f t="shared" si="2451"/>
        <v>199.43534994068804</v>
      </c>
      <c r="L611" s="139">
        <f t="shared" ref="L611" si="2657">D611-D604</f>
        <v>168124</v>
      </c>
      <c r="N611" s="136">
        <f t="shared" si="2453"/>
        <v>0</v>
      </c>
      <c r="O611" s="129">
        <f t="shared" ref="O611" si="2658">A611</f>
        <v>44924</v>
      </c>
    </row>
    <row r="612" spans="1:15" x14ac:dyDescent="0.3">
      <c r="A612" s="129">
        <v>44925</v>
      </c>
      <c r="B612" s="132">
        <v>173</v>
      </c>
      <c r="C612" s="114">
        <f t="shared" ref="C612" si="2659">D612-D611</f>
        <v>23896</v>
      </c>
      <c r="D612" s="141">
        <v>37369865</v>
      </c>
      <c r="E612" s="111" t="s">
        <v>62</v>
      </c>
      <c r="F612" s="187">
        <v>593000</v>
      </c>
      <c r="G612" s="188">
        <f t="shared" ref="G612" si="2660">F612-F611</f>
        <v>12500</v>
      </c>
      <c r="H612" s="101">
        <f t="shared" si="2442"/>
        <v>7.0344009489916965E-3</v>
      </c>
      <c r="I612" s="103">
        <f t="shared" ref="I612" si="2661">H612*41%</f>
        <v>2.8841043890865956E-3</v>
      </c>
      <c r="J612" s="104">
        <f t="shared" ref="J612" si="2662">I612/3*2</f>
        <v>1.9227362593910637E-3</v>
      </c>
      <c r="K612" s="106">
        <f t="shared" si="2451"/>
        <v>187.34045077105577</v>
      </c>
      <c r="L612" s="139">
        <f t="shared" ref="L612" si="2663">D612-D605</f>
        <v>157928</v>
      </c>
      <c r="N612" s="136">
        <f t="shared" si="2453"/>
        <v>0</v>
      </c>
      <c r="O612" s="129">
        <f t="shared" ref="O612" si="2664">A612</f>
        <v>44925</v>
      </c>
    </row>
    <row r="613" spans="1:15" x14ac:dyDescent="0.3">
      <c r="A613" s="129">
        <v>44926</v>
      </c>
      <c r="B613" s="132">
        <v>164</v>
      </c>
      <c r="C613" s="114">
        <f t="shared" ref="C613" si="2665">D613-D612</f>
        <v>1</v>
      </c>
      <c r="D613" s="141">
        <v>37369866</v>
      </c>
      <c r="E613" s="111" t="s">
        <v>62</v>
      </c>
      <c r="F613" s="187">
        <v>585500</v>
      </c>
      <c r="G613" s="188">
        <f t="shared" ref="G613" si="2666">F613-F612</f>
        <v>-7500</v>
      </c>
      <c r="H613" s="101">
        <f t="shared" si="2442"/>
        <v>6.9454329774614474E-3</v>
      </c>
      <c r="I613" s="103">
        <f t="shared" ref="I613" si="2667">H613*41%</f>
        <v>2.8476275207591933E-3</v>
      </c>
      <c r="J613" s="104">
        <f t="shared" ref="J613" si="2668">I613/3*2</f>
        <v>1.8984183471727955E-3</v>
      </c>
      <c r="K613" s="106">
        <f t="shared" si="2451"/>
        <v>187.32502965599051</v>
      </c>
      <c r="L613" s="139">
        <f t="shared" ref="L613" si="2669">D613-D606</f>
        <v>157915</v>
      </c>
      <c r="N613" s="136">
        <f t="shared" si="2453"/>
        <v>0</v>
      </c>
      <c r="O613" s="129">
        <f t="shared" ref="O613" si="2670">A613</f>
        <v>44926</v>
      </c>
    </row>
    <row r="614" spans="1:15" x14ac:dyDescent="0.3">
      <c r="A614" s="129">
        <v>44927</v>
      </c>
      <c r="B614" s="132">
        <v>160</v>
      </c>
      <c r="C614" s="114">
        <f t="shared" ref="C614" si="2671">D614-D613</f>
        <v>1</v>
      </c>
      <c r="D614" s="141">
        <v>37369867</v>
      </c>
      <c r="E614" s="111" t="s">
        <v>62</v>
      </c>
      <c r="F614" s="187">
        <v>544600</v>
      </c>
      <c r="G614" s="188">
        <f t="shared" ref="G614" si="2672">F614-F613</f>
        <v>-40900</v>
      </c>
      <c r="H614" s="101">
        <f t="shared" si="2442"/>
        <v>6.4602609727164887E-3</v>
      </c>
      <c r="I614" s="103">
        <f t="shared" ref="I614" si="2673">H614*41%</f>
        <v>2.6487069988137602E-3</v>
      </c>
      <c r="J614" s="104">
        <f t="shared" ref="J614" si="2674">I614/3*2</f>
        <v>1.7658046658758401E-3</v>
      </c>
      <c r="K614" s="106">
        <f t="shared" si="2451"/>
        <v>187.30842230130486</v>
      </c>
      <c r="L614" s="139">
        <f t="shared" ref="L614" si="2675">D614-D607</f>
        <v>157901</v>
      </c>
      <c r="N614" s="136">
        <f t="shared" si="2453"/>
        <v>0</v>
      </c>
      <c r="O614" s="129">
        <f t="shared" ref="O614" si="2676">A614</f>
        <v>44927</v>
      </c>
    </row>
    <row r="615" spans="1:15" x14ac:dyDescent="0.3">
      <c r="A615" s="129">
        <v>44928</v>
      </c>
      <c r="B615" s="132">
        <v>202</v>
      </c>
      <c r="C615" s="114">
        <f t="shared" ref="C615" si="2677">D615-D614</f>
        <v>40783</v>
      </c>
      <c r="D615" s="141">
        <v>37410650</v>
      </c>
      <c r="E615" s="111" t="s">
        <v>62</v>
      </c>
      <c r="F615" s="187">
        <v>538900</v>
      </c>
      <c r="G615" s="188">
        <f t="shared" ref="G615" si="2678">F615-F614</f>
        <v>-5700</v>
      </c>
      <c r="H615" s="101">
        <f t="shared" si="2442"/>
        <v>6.3926453143534996E-3</v>
      </c>
      <c r="I615" s="103">
        <f t="shared" ref="I615" si="2679">H615*41%</f>
        <v>2.6209845788849346E-3</v>
      </c>
      <c r="J615" s="104">
        <f t="shared" ref="J615" si="2680">I615/3*2</f>
        <v>1.7473230525899563E-3</v>
      </c>
      <c r="K615" s="106">
        <f t="shared" si="2451"/>
        <v>235.67259786476868</v>
      </c>
      <c r="L615" s="139">
        <f t="shared" ref="L615" si="2681">D615-D608</f>
        <v>198672</v>
      </c>
      <c r="N615" s="136">
        <f t="shared" si="2453"/>
        <v>0</v>
      </c>
      <c r="O615" s="129">
        <f t="shared" ref="O615" si="2682">A615</f>
        <v>44928</v>
      </c>
    </row>
    <row r="616" spans="1:15" x14ac:dyDescent="0.3">
      <c r="A616" s="129">
        <v>44929</v>
      </c>
      <c r="B616" s="132">
        <v>189</v>
      </c>
      <c r="C616" s="114">
        <f t="shared" ref="C616" si="2683">D616-D615</f>
        <v>36145</v>
      </c>
      <c r="D616" s="141">
        <v>37446795</v>
      </c>
      <c r="E616" s="111" t="s">
        <v>62</v>
      </c>
      <c r="F616" s="187">
        <v>535600</v>
      </c>
      <c r="G616" s="188">
        <f t="shared" ref="G616" si="2684">F616-F615</f>
        <v>-3300</v>
      </c>
      <c r="H616" s="101">
        <f t="shared" si="2442"/>
        <v>6.3534994068801896E-3</v>
      </c>
      <c r="I616" s="103">
        <f t="shared" ref="I616" si="2685">H616*41%</f>
        <v>2.6049347568208774E-3</v>
      </c>
      <c r="J616" s="104">
        <f t="shared" ref="J616" si="2686">I616/3*2</f>
        <v>1.7366231712139183E-3</v>
      </c>
      <c r="K616" s="106">
        <f t="shared" si="2451"/>
        <v>206.83867141162514</v>
      </c>
      <c r="L616" s="139">
        <f t="shared" ref="L616" si="2687">D616-D609</f>
        <v>174365</v>
      </c>
      <c r="N616" s="136">
        <f t="shared" si="2453"/>
        <v>0</v>
      </c>
      <c r="O616" s="129">
        <f t="shared" ref="O616" si="2688">A616</f>
        <v>44929</v>
      </c>
    </row>
    <row r="617" spans="1:15" x14ac:dyDescent="0.3">
      <c r="A617" s="129">
        <v>44930</v>
      </c>
      <c r="B617" s="132">
        <v>175</v>
      </c>
      <c r="C617" s="114">
        <f t="shared" ref="C617" si="2689">D617-D616</f>
        <v>28653</v>
      </c>
      <c r="D617" s="141">
        <v>37475448</v>
      </c>
      <c r="E617" s="111" t="s">
        <v>62</v>
      </c>
      <c r="F617" s="187">
        <v>528800</v>
      </c>
      <c r="G617" s="188">
        <f t="shared" ref="G617" si="2690">F617-F616</f>
        <v>-6800</v>
      </c>
      <c r="H617" s="101">
        <f t="shared" si="2442"/>
        <v>6.272835112692764E-3</v>
      </c>
      <c r="I617" s="103">
        <f t="shared" ref="I617" si="2691">H617*41%</f>
        <v>2.571862396204033E-3</v>
      </c>
      <c r="J617" s="104">
        <f t="shared" ref="J617" si="2692">I617/3*2</f>
        <v>1.7145749308026886E-3</v>
      </c>
      <c r="K617" s="106">
        <f t="shared" si="2451"/>
        <v>192.41755634638196</v>
      </c>
      <c r="L617" s="139">
        <f t="shared" ref="L617" si="2693">D617-D610</f>
        <v>162208</v>
      </c>
      <c r="N617" s="136">
        <f t="shared" si="2453"/>
        <v>0</v>
      </c>
      <c r="O617" s="129">
        <f t="shared" ref="O617" si="2694">A617</f>
        <v>44930</v>
      </c>
    </row>
    <row r="618" spans="1:15" x14ac:dyDescent="0.3">
      <c r="A618" s="129">
        <v>44931</v>
      </c>
      <c r="B618" s="132">
        <v>163</v>
      </c>
      <c r="C618" s="114">
        <f t="shared" ref="C618" si="2695">D618-D617</f>
        <v>20922</v>
      </c>
      <c r="D618" s="141">
        <v>37496370</v>
      </c>
      <c r="E618" s="111" t="s">
        <v>62</v>
      </c>
      <c r="F618" s="187">
        <v>518000</v>
      </c>
      <c r="G618" s="188">
        <f t="shared" ref="G618" si="2696">F618-F617</f>
        <v>-10800</v>
      </c>
      <c r="H618" s="101">
        <f t="shared" si="2442"/>
        <v>6.1447212336892048E-3</v>
      </c>
      <c r="I618" s="103">
        <f t="shared" ref="I618" si="2697">H618*41%</f>
        <v>2.5193357058125739E-3</v>
      </c>
      <c r="J618" s="104">
        <f t="shared" ref="J618" si="2698">I618/3*2</f>
        <v>1.6795571372083826E-3</v>
      </c>
      <c r="K618" s="106">
        <f t="shared" si="2451"/>
        <v>178.41162514827994</v>
      </c>
      <c r="L618" s="139">
        <f t="shared" ref="L618" si="2699">D618-D611</f>
        <v>150401</v>
      </c>
      <c r="N618" s="136">
        <f t="shared" si="2453"/>
        <v>0</v>
      </c>
      <c r="O618" s="129">
        <f t="shared" ref="O618" si="2700">A618</f>
        <v>44931</v>
      </c>
    </row>
    <row r="619" spans="1:15" x14ac:dyDescent="0.3">
      <c r="A619" s="129">
        <v>44932</v>
      </c>
      <c r="B619" s="132">
        <v>151</v>
      </c>
      <c r="C619" s="114">
        <f t="shared" ref="C619" si="2701">D619-D618</f>
        <v>13169</v>
      </c>
      <c r="D619" s="141">
        <v>37509539</v>
      </c>
      <c r="E619" s="111" t="s">
        <v>62</v>
      </c>
      <c r="F619" s="187">
        <v>520900</v>
      </c>
      <c r="G619" s="188">
        <f t="shared" ref="G619" si="2702">F619-F618</f>
        <v>2900</v>
      </c>
      <c r="H619" s="101">
        <f t="shared" si="2442"/>
        <v>6.1791221826809012E-3</v>
      </c>
      <c r="I619" s="103">
        <f t="shared" ref="I619" si="2703">H619*41%</f>
        <v>2.5334400948991693E-3</v>
      </c>
      <c r="J619" s="104">
        <f t="shared" ref="J619" si="2704">I619/3*2</f>
        <v>1.6889600632661128E-3</v>
      </c>
      <c r="K619" s="106">
        <f t="shared" si="2451"/>
        <v>165.68683274021353</v>
      </c>
      <c r="L619" s="139">
        <f t="shared" ref="L619" si="2705">D619-D612</f>
        <v>139674</v>
      </c>
      <c r="N619" s="136">
        <f t="shared" si="2453"/>
        <v>0</v>
      </c>
      <c r="O619" s="129">
        <f t="shared" ref="O619" si="2706">A619</f>
        <v>44932</v>
      </c>
    </row>
    <row r="620" spans="1:15" x14ac:dyDescent="0.3">
      <c r="A620" s="129">
        <v>44933</v>
      </c>
      <c r="B620" s="132">
        <v>145</v>
      </c>
      <c r="C620" s="114">
        <f t="shared" ref="C620" si="2707">D620-D619</f>
        <v>0</v>
      </c>
      <c r="D620" s="141">
        <v>37509539</v>
      </c>
      <c r="E620" s="111" t="s">
        <v>62</v>
      </c>
      <c r="F620" s="187">
        <v>515000</v>
      </c>
      <c r="G620" s="188">
        <f t="shared" ref="G620" si="2708">F620-F619</f>
        <v>-5900</v>
      </c>
      <c r="H620" s="101">
        <f t="shared" si="2442"/>
        <v>6.1091340450771057E-3</v>
      </c>
      <c r="I620" s="103">
        <f t="shared" ref="I620" si="2709">H620*41%</f>
        <v>2.5047449584816132E-3</v>
      </c>
      <c r="J620" s="104">
        <f t="shared" ref="J620" si="2710">I620/3*2</f>
        <v>1.6698299723210755E-3</v>
      </c>
      <c r="K620" s="106">
        <f t="shared" si="2451"/>
        <v>165.68564650059312</v>
      </c>
      <c r="L620" s="139">
        <f t="shared" ref="L620" si="2711">D620-D613</f>
        <v>139673</v>
      </c>
      <c r="N620" s="136">
        <f t="shared" si="2453"/>
        <v>0</v>
      </c>
      <c r="O620" s="129">
        <f t="shared" ref="O620" si="2712">A620</f>
        <v>44933</v>
      </c>
    </row>
    <row r="621" spans="1:15" x14ac:dyDescent="0.3">
      <c r="A621" s="129">
        <v>44934</v>
      </c>
      <c r="B621" s="132">
        <v>142</v>
      </c>
      <c r="C621" s="114">
        <f t="shared" ref="C621" si="2713">D621-D620</f>
        <v>0</v>
      </c>
      <c r="D621" s="141">
        <v>37509539</v>
      </c>
      <c r="E621" s="111" t="s">
        <v>62</v>
      </c>
      <c r="F621" s="187">
        <v>485600</v>
      </c>
      <c r="G621" s="188">
        <f t="shared" ref="G621" si="2714">F621-F620</f>
        <v>-29400</v>
      </c>
      <c r="H621" s="101">
        <f t="shared" si="2442"/>
        <v>5.760379596678529E-3</v>
      </c>
      <c r="I621" s="103">
        <f t="shared" ref="I621" si="2715">H621*41%</f>
        <v>2.3617556346381967E-3</v>
      </c>
      <c r="J621" s="104">
        <f t="shared" ref="J621" si="2716">I621/3*2</f>
        <v>1.5745037564254645E-3</v>
      </c>
      <c r="K621" s="106">
        <f t="shared" si="2451"/>
        <v>165.68446026097271</v>
      </c>
      <c r="L621" s="139">
        <f t="shared" ref="L621" si="2717">D621-D614</f>
        <v>139672</v>
      </c>
      <c r="N621" s="136">
        <f t="shared" si="2453"/>
        <v>0</v>
      </c>
      <c r="O621" s="129">
        <f t="shared" ref="O621" si="2718">A621</f>
        <v>44934</v>
      </c>
    </row>
    <row r="622" spans="1:15" x14ac:dyDescent="0.3">
      <c r="A622" s="129">
        <v>44935</v>
      </c>
      <c r="B622" s="132">
        <v>137</v>
      </c>
      <c r="C622" s="114">
        <f t="shared" ref="C622" si="2719">D622-D621</f>
        <v>30533</v>
      </c>
      <c r="D622" s="141">
        <v>37540072</v>
      </c>
      <c r="E622" s="111" t="s">
        <v>62</v>
      </c>
      <c r="F622" s="187">
        <v>471400</v>
      </c>
      <c r="G622" s="188">
        <f t="shared" ref="G622" si="2720">F622-F621</f>
        <v>-14200</v>
      </c>
      <c r="H622" s="101">
        <f t="shared" si="2442"/>
        <v>5.591933570581257E-3</v>
      </c>
      <c r="I622" s="103">
        <f t="shared" ref="I622" si="2721">H622*41%</f>
        <v>2.2926927639383152E-3</v>
      </c>
      <c r="J622" s="104">
        <f t="shared" ref="J622" si="2722">I622/3*2</f>
        <v>1.5284618426255434E-3</v>
      </c>
      <c r="K622" s="106">
        <f t="shared" si="2451"/>
        <v>153.52550415183867</v>
      </c>
      <c r="L622" s="139">
        <f t="shared" ref="L622" si="2723">D622-D615</f>
        <v>129422</v>
      </c>
      <c r="N622" s="136">
        <f t="shared" si="2453"/>
        <v>0</v>
      </c>
      <c r="O622" s="129">
        <f t="shared" ref="O622" si="2724">A622</f>
        <v>44935</v>
      </c>
    </row>
    <row r="623" spans="1:15" x14ac:dyDescent="0.3">
      <c r="A623" s="129">
        <v>44936</v>
      </c>
      <c r="B623" s="132">
        <v>123</v>
      </c>
      <c r="C623" s="114">
        <f t="shared" ref="C623" si="2725">D623-D622</f>
        <v>22119</v>
      </c>
      <c r="D623" s="141">
        <v>37562191</v>
      </c>
      <c r="E623" s="111" t="s">
        <v>62</v>
      </c>
      <c r="F623" s="187">
        <v>452400</v>
      </c>
      <c r="G623" s="188">
        <f t="shared" ref="G623" si="2726">F623-F622</f>
        <v>-19000</v>
      </c>
      <c r="H623" s="101">
        <f t="shared" si="2442"/>
        <v>5.3665480427046259E-3</v>
      </c>
      <c r="I623" s="103">
        <f t="shared" ref="I623" si="2727">H623*41%</f>
        <v>2.2002846975088964E-3</v>
      </c>
      <c r="J623" s="104">
        <f t="shared" ref="J623" si="2728">I623/3*2</f>
        <v>1.466856465005931E-3</v>
      </c>
      <c r="K623" s="106">
        <f t="shared" si="2451"/>
        <v>136.8873072360617</v>
      </c>
      <c r="L623" s="139">
        <f t="shared" ref="L623" si="2729">D623-D616</f>
        <v>115396</v>
      </c>
      <c r="N623" s="136">
        <f t="shared" si="2453"/>
        <v>0</v>
      </c>
      <c r="O623" s="129">
        <f t="shared" ref="O623" si="2730">A623</f>
        <v>44936</v>
      </c>
    </row>
    <row r="624" spans="1:15" x14ac:dyDescent="0.3">
      <c r="A624" s="129">
        <v>44937</v>
      </c>
      <c r="B624" s="132">
        <v>116</v>
      </c>
      <c r="C624" s="114">
        <f t="shared" ref="C624" si="2731">D624-D623</f>
        <v>19379</v>
      </c>
      <c r="D624" s="141">
        <v>37581570</v>
      </c>
      <c r="E624" s="111" t="s">
        <v>62</v>
      </c>
      <c r="F624" s="187">
        <v>437800</v>
      </c>
      <c r="G624" s="188">
        <f t="shared" ref="G624" si="2732">F624-F623</f>
        <v>-14600</v>
      </c>
      <c r="H624" s="101">
        <f t="shared" si="2442"/>
        <v>5.1933570581257412E-3</v>
      </c>
      <c r="I624" s="103">
        <f t="shared" ref="I624" si="2733">H624*41%</f>
        <v>2.1292763938315536E-3</v>
      </c>
      <c r="J624" s="104">
        <f t="shared" ref="J624" si="2734">I624/3*2</f>
        <v>1.4195175958877024E-3</v>
      </c>
      <c r="K624" s="106">
        <f t="shared" si="2451"/>
        <v>125.88612099644128</v>
      </c>
      <c r="L624" s="139">
        <f t="shared" ref="L624" si="2735">D624-D617</f>
        <v>106122</v>
      </c>
      <c r="N624" s="136">
        <f t="shared" si="2453"/>
        <v>0</v>
      </c>
      <c r="O624" s="129">
        <f t="shared" ref="O624" si="2736">A624</f>
        <v>44937</v>
      </c>
    </row>
    <row r="625" spans="1:15" x14ac:dyDescent="0.3">
      <c r="A625" s="129">
        <v>44938</v>
      </c>
      <c r="B625" s="132">
        <v>107</v>
      </c>
      <c r="C625" s="114">
        <f t="shared" ref="C625" si="2737">D625-D624</f>
        <v>12956</v>
      </c>
      <c r="D625" s="141">
        <v>37594526</v>
      </c>
      <c r="E625" s="111" t="s">
        <v>62</v>
      </c>
      <c r="F625" s="187">
        <v>421500</v>
      </c>
      <c r="G625" s="188">
        <f t="shared" ref="G625" si="2738">F625-F624</f>
        <v>-16300</v>
      </c>
      <c r="H625" s="101">
        <f t="shared" si="2442"/>
        <v>5.0000000000000001E-3</v>
      </c>
      <c r="I625" s="103">
        <f t="shared" ref="I625" si="2739">H625*41%</f>
        <v>2.0499999999999997E-3</v>
      </c>
      <c r="J625" s="104">
        <f t="shared" ref="J625" si="2740">I625/3*2</f>
        <v>1.3666666666666664E-3</v>
      </c>
      <c r="K625" s="106">
        <f t="shared" si="2451"/>
        <v>116.43653618030841</v>
      </c>
      <c r="L625" s="139">
        <f t="shared" ref="L625" si="2741">D625-D618</f>
        <v>98156</v>
      </c>
      <c r="N625" s="136">
        <f t="shared" si="2453"/>
        <v>0</v>
      </c>
      <c r="O625" s="129">
        <f t="shared" ref="O625" si="2742">A625</f>
        <v>44938</v>
      </c>
    </row>
    <row r="626" spans="1:15" x14ac:dyDescent="0.3">
      <c r="A626" s="129">
        <v>44939</v>
      </c>
      <c r="B626" s="132">
        <v>104</v>
      </c>
      <c r="C626" s="114">
        <f t="shared" ref="C626" si="2743">D626-D625</f>
        <v>10609</v>
      </c>
      <c r="D626" s="141">
        <v>37605135</v>
      </c>
      <c r="E626" s="111" t="s">
        <v>62</v>
      </c>
      <c r="F626" s="187">
        <v>423900</v>
      </c>
      <c r="G626" s="188">
        <f t="shared" ref="G626" si="2744">F626-F625</f>
        <v>2400</v>
      </c>
      <c r="H626" s="101">
        <f t="shared" si="2442"/>
        <v>5.0284697508896801E-3</v>
      </c>
      <c r="I626" s="103">
        <f t="shared" ref="I626" si="2745">H626*41%</f>
        <v>2.0616725978647686E-3</v>
      </c>
      <c r="J626" s="104">
        <f t="shared" ref="J626" si="2746">I626/3*2</f>
        <v>1.3744483985765124E-3</v>
      </c>
      <c r="K626" s="106">
        <f t="shared" si="2451"/>
        <v>113.39976275207592</v>
      </c>
      <c r="L626" s="139">
        <f t="shared" ref="L626" si="2747">D626-D619</f>
        <v>95596</v>
      </c>
      <c r="N626" s="136">
        <f t="shared" si="2453"/>
        <v>0</v>
      </c>
      <c r="O626" s="129">
        <f t="shared" ref="O626" si="2748">A626</f>
        <v>44939</v>
      </c>
    </row>
    <row r="627" spans="1:15" x14ac:dyDescent="0.3">
      <c r="A627" s="129">
        <v>44940</v>
      </c>
      <c r="B627" s="132">
        <v>100</v>
      </c>
      <c r="C627" s="114">
        <f t="shared" ref="C627" si="2749">D627-D626</f>
        <v>0</v>
      </c>
      <c r="D627" s="141">
        <v>37605135</v>
      </c>
      <c r="E627" s="111" t="s">
        <v>88</v>
      </c>
      <c r="F627" s="187">
        <v>418300</v>
      </c>
      <c r="G627" s="188">
        <f t="shared" ref="G627" si="2750">F627-F626</f>
        <v>-5600</v>
      </c>
      <c r="H627" s="101">
        <f t="shared" ref="H627:H632" si="2751">F627/H$3</f>
        <v>4.9620403321470937E-3</v>
      </c>
      <c r="I627" s="103">
        <f t="shared" ref="I627" si="2752">H627*41%</f>
        <v>2.0344365361803082E-3</v>
      </c>
      <c r="J627" s="104">
        <f t="shared" ref="J627" si="2753">I627/3*2</f>
        <v>1.3562910241202055E-3</v>
      </c>
      <c r="K627" s="106">
        <f t="shared" si="2451"/>
        <v>113.39976275207592</v>
      </c>
      <c r="L627" s="139">
        <f t="shared" ref="L627" si="2754">D627-D620</f>
        <v>95596</v>
      </c>
      <c r="N627" s="136">
        <f t="shared" si="2453"/>
        <v>0</v>
      </c>
      <c r="O627" s="129">
        <f t="shared" ref="O627" si="2755">A627</f>
        <v>44940</v>
      </c>
    </row>
    <row r="628" spans="1:15" x14ac:dyDescent="0.3">
      <c r="A628" s="129">
        <v>44941</v>
      </c>
      <c r="B628" s="132">
        <v>98</v>
      </c>
      <c r="C628" s="114">
        <f t="shared" ref="C628" si="2756">D628-D627</f>
        <v>0</v>
      </c>
      <c r="D628" s="141">
        <v>37605135</v>
      </c>
      <c r="E628" s="111" t="s">
        <v>88</v>
      </c>
      <c r="F628" s="187">
        <v>377500</v>
      </c>
      <c r="G628" s="188">
        <f t="shared" ref="G628" si="2757">F628-F627</f>
        <v>-40800</v>
      </c>
      <c r="H628" s="101">
        <f t="shared" si="2751"/>
        <v>4.4780545670225387E-3</v>
      </c>
      <c r="I628" s="103">
        <f t="shared" ref="I628" si="2758">H628*41%</f>
        <v>1.8360023724792408E-3</v>
      </c>
      <c r="J628" s="104">
        <f t="shared" ref="J628" si="2759">I628/3*2</f>
        <v>1.2240015816528272E-3</v>
      </c>
      <c r="K628" s="106">
        <f t="shared" ref="K628" si="2760">(D628-D621)/$H$3*100000</f>
        <v>113.39976275207592</v>
      </c>
      <c r="L628" s="139">
        <f t="shared" ref="L628" si="2761">D628-D621</f>
        <v>95596</v>
      </c>
      <c r="N628" s="136">
        <f t="shared" ref="N628" si="2762">M628/H$3</f>
        <v>0</v>
      </c>
      <c r="O628" s="129">
        <f t="shared" ref="O628" si="2763">A628</f>
        <v>44941</v>
      </c>
    </row>
    <row r="629" spans="1:15" x14ac:dyDescent="0.3">
      <c r="A629" s="129">
        <v>44942</v>
      </c>
      <c r="B629" s="132">
        <v>88</v>
      </c>
      <c r="C629" s="114">
        <f t="shared" ref="C629" si="2764">D629-D628</f>
        <v>17222</v>
      </c>
      <c r="D629" s="141">
        <v>37622357</v>
      </c>
      <c r="E629" s="111" t="s">
        <v>88</v>
      </c>
      <c r="F629" s="187">
        <v>354000</v>
      </c>
      <c r="G629" s="188">
        <f t="shared" ref="G629" si="2765">F629-F628</f>
        <v>-23500</v>
      </c>
      <c r="H629" s="101">
        <f t="shared" si="2751"/>
        <v>4.1992882562277584E-3</v>
      </c>
      <c r="I629" s="103">
        <f t="shared" ref="I629" si="2766">H629*41%</f>
        <v>1.7217081850533808E-3</v>
      </c>
      <c r="J629" s="104">
        <f t="shared" ref="J629" si="2767">I629/3*2</f>
        <v>1.1478054567022539E-3</v>
      </c>
      <c r="K629" s="106">
        <f t="shared" ref="K629" si="2768">(D629-D622)/$H$3*100000</f>
        <v>97.609727164887303</v>
      </c>
      <c r="L629" s="139">
        <f t="shared" ref="L629" si="2769">D629-D622</f>
        <v>82285</v>
      </c>
      <c r="N629" s="136">
        <f t="shared" ref="N629" si="2770">M629/H$3</f>
        <v>0</v>
      </c>
      <c r="O629" s="129">
        <f t="shared" ref="O629" si="2771">A629</f>
        <v>44942</v>
      </c>
    </row>
    <row r="630" spans="1:15" x14ac:dyDescent="0.3">
      <c r="A630" s="129">
        <v>44943</v>
      </c>
      <c r="B630" s="132">
        <v>80</v>
      </c>
      <c r="C630" s="114">
        <f t="shared" ref="C630" si="2772">D630-D629</f>
        <v>15450</v>
      </c>
      <c r="D630" s="141">
        <v>37637807</v>
      </c>
      <c r="E630" s="111" t="s">
        <v>88</v>
      </c>
      <c r="F630" s="187">
        <v>334400</v>
      </c>
      <c r="G630" s="188">
        <f t="shared" ref="G630" si="2773">F630-F629</f>
        <v>-19600</v>
      </c>
      <c r="H630" s="101">
        <f t="shared" si="2751"/>
        <v>3.9667852906287073E-3</v>
      </c>
      <c r="I630" s="103">
        <f t="shared" ref="I630" si="2774">H630*41%</f>
        <v>1.62638196915777E-3</v>
      </c>
      <c r="J630" s="104">
        <f t="shared" ref="J630" si="2775">I630/3*2</f>
        <v>1.08425464610518E-3</v>
      </c>
      <c r="K630" s="106">
        <f t="shared" ref="K630" si="2776">(D630-D623)/$H$3*100000</f>
        <v>89.698695136417555</v>
      </c>
      <c r="L630" s="139">
        <f t="shared" ref="L630" si="2777">D630-D623</f>
        <v>75616</v>
      </c>
      <c r="N630" s="136">
        <f t="shared" ref="N630" si="2778">M630/H$3</f>
        <v>0</v>
      </c>
      <c r="O630" s="129">
        <f t="shared" ref="O630" si="2779">A630</f>
        <v>44943</v>
      </c>
    </row>
    <row r="631" spans="1:15" x14ac:dyDescent="0.3">
      <c r="A631" s="129">
        <v>44944</v>
      </c>
      <c r="B631" s="132">
        <v>75</v>
      </c>
      <c r="C631" s="114">
        <f t="shared" ref="C631" si="2780">D631-D630</f>
        <v>12001</v>
      </c>
      <c r="D631" s="141">
        <v>37649808</v>
      </c>
      <c r="E631" s="111" t="s">
        <v>88</v>
      </c>
      <c r="F631" s="187">
        <v>315700</v>
      </c>
      <c r="G631" s="188">
        <f t="shared" ref="G631" si="2781">F631-F630</f>
        <v>-18700</v>
      </c>
      <c r="H631" s="101">
        <f t="shared" si="2751"/>
        <v>3.7449584816132858E-3</v>
      </c>
      <c r="I631" s="103">
        <f t="shared" ref="I631" si="2782">H631*41%</f>
        <v>1.5354329774614471E-3</v>
      </c>
      <c r="J631" s="104">
        <f t="shared" ref="J631" si="2783">I631/3*2</f>
        <v>1.023621984974298E-3</v>
      </c>
      <c r="K631" s="106">
        <f t="shared" ref="K631" si="2784">(D631-D624)/$H$3*100000</f>
        <v>80.94661921708186</v>
      </c>
      <c r="L631" s="139">
        <f t="shared" ref="L631" si="2785">D631-D624</f>
        <v>68238</v>
      </c>
      <c r="N631" s="136">
        <f t="shared" ref="N631" si="2786">M631/H$3</f>
        <v>0</v>
      </c>
      <c r="O631" s="129">
        <f t="shared" ref="O631" si="2787">A631</f>
        <v>44944</v>
      </c>
    </row>
    <row r="632" spans="1:15" x14ac:dyDescent="0.3">
      <c r="A632" s="129">
        <v>44945</v>
      </c>
      <c r="B632" s="132">
        <v>73</v>
      </c>
      <c r="C632" s="114">
        <f t="shared" ref="C632" si="2788">D632-D631</f>
        <v>9710</v>
      </c>
      <c r="D632" s="141">
        <v>37659518</v>
      </c>
      <c r="E632" s="111" t="s">
        <v>88</v>
      </c>
      <c r="F632" s="187">
        <v>299600</v>
      </c>
      <c r="G632" s="188">
        <f t="shared" ref="G632" si="2789">F632-F631</f>
        <v>-16100</v>
      </c>
      <c r="H632" s="101">
        <f t="shared" si="2751"/>
        <v>3.553973902728351E-3</v>
      </c>
      <c r="I632" s="103">
        <f t="shared" ref="I632" si="2790">H632*41%</f>
        <v>1.4571293001186239E-3</v>
      </c>
      <c r="J632" s="104">
        <f t="shared" ref="J632" si="2791">I632/3*2</f>
        <v>9.7141953341241597E-4</v>
      </c>
      <c r="K632" s="106">
        <f t="shared" ref="K632" si="2792">(D632-D625)/$H$3*100000</f>
        <v>77.09608540925268</v>
      </c>
      <c r="L632" s="139">
        <f t="shared" ref="L632" si="2793">D632-D625</f>
        <v>64992</v>
      </c>
      <c r="N632" s="136">
        <f t="shared" ref="N632" si="2794">M632/H$3</f>
        <v>0</v>
      </c>
      <c r="O632" s="129">
        <f t="shared" ref="O632" si="2795">A632</f>
        <v>44945</v>
      </c>
    </row>
    <row r="633" spans="1:15" x14ac:dyDescent="0.3">
      <c r="A633" s="129">
        <v>44946</v>
      </c>
      <c r="B633" s="132">
        <v>72</v>
      </c>
      <c r="C633" s="114">
        <f t="shared" ref="C633" si="2796">D633-D632</f>
        <v>8866</v>
      </c>
      <c r="D633" s="141">
        <v>37668384</v>
      </c>
      <c r="E633" s="111" t="s">
        <v>88</v>
      </c>
      <c r="F633" s="187">
        <v>301300</v>
      </c>
      <c r="G633" s="188">
        <f t="shared" ref="G633" si="2797">F633-F632</f>
        <v>1700</v>
      </c>
      <c r="H633" s="101">
        <f t="shared" ref="H633" si="2798">F633/H$3</f>
        <v>3.5741399762752074E-3</v>
      </c>
      <c r="I633" s="103">
        <f t="shared" ref="I633" si="2799">H633*41%</f>
        <v>1.4653973902728349E-3</v>
      </c>
      <c r="J633" s="104">
        <f t="shared" ref="J633" si="2800">I633/3*2</f>
        <v>9.7693159351522319E-4</v>
      </c>
      <c r="K633" s="106">
        <f t="shared" ref="K633" si="2801">(D633-D626)/$H$3*100000</f>
        <v>75.028469750889684</v>
      </c>
      <c r="L633" s="139">
        <f t="shared" ref="L633" si="2802">D633-D626</f>
        <v>63249</v>
      </c>
      <c r="N633" s="136">
        <f t="shared" ref="N633" si="2803">M633/H$3</f>
        <v>0</v>
      </c>
      <c r="O633" s="129">
        <f t="shared" ref="O633" si="2804">A633</f>
        <v>44946</v>
      </c>
    </row>
    <row r="634" spans="1:15" x14ac:dyDescent="0.3">
      <c r="A634" s="129">
        <v>44947</v>
      </c>
      <c r="B634" s="132">
        <v>69</v>
      </c>
      <c r="C634" s="114">
        <f t="shared" ref="C634" si="2805">D634-D633</f>
        <v>0</v>
      </c>
      <c r="D634" s="141">
        <v>37668384</v>
      </c>
      <c r="E634" s="111" t="s">
        <v>88</v>
      </c>
      <c r="F634" s="187">
        <v>296700</v>
      </c>
      <c r="G634" s="188">
        <f t="shared" ref="G634" si="2806">F634-F633</f>
        <v>-4600</v>
      </c>
      <c r="H634" s="101">
        <f t="shared" ref="H634" si="2807">F634/H$3</f>
        <v>3.5195729537366546E-3</v>
      </c>
      <c r="I634" s="103">
        <f t="shared" ref="I634" si="2808">H634*41%</f>
        <v>1.4430249110320282E-3</v>
      </c>
      <c r="J634" s="104">
        <f t="shared" ref="J634" si="2809">I634/3*2</f>
        <v>9.6201660735468553E-4</v>
      </c>
      <c r="K634" s="106">
        <f t="shared" ref="K634" si="2810">(D634-D627)/$H$3*100000</f>
        <v>75.028469750889684</v>
      </c>
      <c r="L634" s="139">
        <f t="shared" ref="L634" si="2811">D634-D627</f>
        <v>63249</v>
      </c>
      <c r="N634" s="136">
        <f t="shared" ref="N634" si="2812">M634/H$3</f>
        <v>0</v>
      </c>
      <c r="O634" s="129">
        <f t="shared" ref="O634" si="2813">A634</f>
        <v>44947</v>
      </c>
    </row>
    <row r="635" spans="1:15" x14ac:dyDescent="0.3">
      <c r="A635" s="129">
        <v>44948</v>
      </c>
      <c r="B635" s="132">
        <v>68</v>
      </c>
      <c r="C635" s="114">
        <f t="shared" ref="C635" si="2814">D635-D634</f>
        <v>0</v>
      </c>
      <c r="D635" s="141">
        <v>37668384</v>
      </c>
      <c r="E635" s="111" t="s">
        <v>88</v>
      </c>
      <c r="F635" s="187">
        <v>284400</v>
      </c>
      <c r="G635" s="188">
        <f t="shared" ref="G635" si="2815">F635-F634</f>
        <v>-12300</v>
      </c>
      <c r="H635" s="101">
        <f t="shared" ref="H635" si="2816">F635/H$3</f>
        <v>3.3736654804270463E-3</v>
      </c>
      <c r="I635" s="103">
        <f t="shared" ref="I635" si="2817">H635*41%</f>
        <v>1.3832028469750888E-3</v>
      </c>
      <c r="J635" s="104">
        <f t="shared" ref="J635" si="2818">I635/3*2</f>
        <v>9.221352313167259E-4</v>
      </c>
      <c r="K635" s="106">
        <f t="shared" ref="K635" si="2819">(D635-D628)/$H$3*100000</f>
        <v>75.028469750889684</v>
      </c>
      <c r="L635" s="139">
        <f t="shared" ref="L635" si="2820">D635-D628</f>
        <v>63249</v>
      </c>
      <c r="N635" s="136">
        <f t="shared" ref="N635" si="2821">M635/H$3</f>
        <v>0</v>
      </c>
      <c r="O635" s="129">
        <f t="shared" ref="O635" si="2822">A635</f>
        <v>44948</v>
      </c>
    </row>
    <row r="636" spans="1:15" x14ac:dyDescent="0.3">
      <c r="A636" s="129">
        <v>44949</v>
      </c>
      <c r="B636" s="132">
        <v>68</v>
      </c>
      <c r="C636" s="114">
        <f t="shared" ref="C636" si="2823">D636-D635</f>
        <v>16072</v>
      </c>
      <c r="D636" s="141">
        <v>37684456</v>
      </c>
      <c r="E636" s="111" t="s">
        <v>88</v>
      </c>
      <c r="F636" s="187">
        <v>265100</v>
      </c>
      <c r="G636" s="188">
        <f t="shared" ref="G636" si="2824">F636-F635</f>
        <v>-19300</v>
      </c>
      <c r="H636" s="101">
        <f t="shared" ref="H636" si="2825">F636/H$3</f>
        <v>3.1447212336892052E-3</v>
      </c>
      <c r="I636" s="103">
        <f t="shared" ref="I636" si="2826">H636*41%</f>
        <v>1.2893357058125741E-3</v>
      </c>
      <c r="J636" s="104">
        <f t="shared" ref="J636" si="2827">I636/3*2</f>
        <v>8.5955713720838273E-4</v>
      </c>
      <c r="K636" s="106">
        <f t="shared" ref="K636" si="2828">(D636-D629)/$H$3*100000</f>
        <v>73.664294187425867</v>
      </c>
      <c r="L636" s="139">
        <f t="shared" ref="L636" si="2829">D636-D629</f>
        <v>62099</v>
      </c>
      <c r="N636" s="136">
        <f t="shared" ref="N636" si="2830">M636/H$3</f>
        <v>0</v>
      </c>
      <c r="O636" s="129">
        <f t="shared" ref="O636" si="2831">A636</f>
        <v>44949</v>
      </c>
    </row>
    <row r="637" spans="1:15" x14ac:dyDescent="0.3">
      <c r="A637" s="129">
        <v>44950</v>
      </c>
      <c r="B637" s="132">
        <v>71</v>
      </c>
      <c r="C637" s="114">
        <f t="shared" ref="C637" si="2832">D637-D636</f>
        <v>16737</v>
      </c>
      <c r="D637" s="141">
        <v>37701193</v>
      </c>
      <c r="E637" s="111" t="s">
        <v>88</v>
      </c>
      <c r="F637" s="187">
        <v>263800</v>
      </c>
      <c r="G637" s="188">
        <f t="shared" ref="G637" si="2833">F637-F636</f>
        <v>-1300</v>
      </c>
      <c r="H637" s="101">
        <f t="shared" ref="H637" si="2834">F637/H$3</f>
        <v>3.129300118623962E-3</v>
      </c>
      <c r="I637" s="103">
        <f t="shared" ref="I637" si="2835">H637*41%</f>
        <v>1.2830130486358243E-3</v>
      </c>
      <c r="J637" s="104">
        <f t="shared" ref="J637" si="2836">I637/3*2</f>
        <v>8.5534203242388284E-4</v>
      </c>
      <c r="K637" s="106">
        <f t="shared" ref="K637" si="2837">(D637-D630)/$H$3*100000</f>
        <v>75.190984578884937</v>
      </c>
      <c r="L637" s="139">
        <f t="shared" ref="L637" si="2838">D637-D630</f>
        <v>63386</v>
      </c>
      <c r="N637" s="136">
        <f t="shared" ref="N637" si="2839">M637/H$3</f>
        <v>0</v>
      </c>
      <c r="O637" s="129">
        <f t="shared" ref="O637" si="2840">A637</f>
        <v>44950</v>
      </c>
    </row>
    <row r="638" spans="1:15" x14ac:dyDescent="0.3">
      <c r="A638" s="129">
        <v>44951</v>
      </c>
      <c r="B638" s="132">
        <v>74</v>
      </c>
      <c r="C638" s="114">
        <f t="shared" ref="C638" si="2841">D638-D637</f>
        <v>13807</v>
      </c>
      <c r="D638" s="141">
        <v>37715000</v>
      </c>
      <c r="E638" s="111" t="s">
        <v>88</v>
      </c>
      <c r="F638" s="187">
        <v>245900</v>
      </c>
      <c r="G638" s="188">
        <f t="shared" ref="G638" si="2842">F638-F637</f>
        <v>-17900</v>
      </c>
      <c r="H638" s="101">
        <f t="shared" ref="H638" si="2843">F638/H$3</f>
        <v>2.9169632265717677E-3</v>
      </c>
      <c r="I638" s="103">
        <f t="shared" ref="I638" si="2844">H638*41%</f>
        <v>1.1959549228944247E-3</v>
      </c>
      <c r="J638" s="104">
        <f t="shared" ref="J638" si="2845">I638/3*2</f>
        <v>7.9730328192961645E-4</v>
      </c>
      <c r="K638" s="106">
        <f t="shared" ref="K638" si="2846">(D638-D631)/$H$3*100000</f>
        <v>77.333333333333329</v>
      </c>
      <c r="L638" s="139">
        <f t="shared" ref="L638" si="2847">D638-D631</f>
        <v>65192</v>
      </c>
      <c r="N638" s="136">
        <f t="shared" ref="N638" si="2848">M638/H$3</f>
        <v>0</v>
      </c>
      <c r="O638" s="129">
        <f t="shared" ref="O638" si="2849">A638</f>
        <v>44951</v>
      </c>
    </row>
    <row r="639" spans="1:15" x14ac:dyDescent="0.3">
      <c r="A639" s="129">
        <v>44952</v>
      </c>
      <c r="B639" s="132">
        <v>79</v>
      </c>
      <c r="C639" s="114">
        <f t="shared" ref="C639" si="2850">D639-D638</f>
        <v>13155</v>
      </c>
      <c r="D639" s="141">
        <v>37728155</v>
      </c>
      <c r="E639" s="111" t="s">
        <v>88</v>
      </c>
      <c r="F639" s="187">
        <v>242500</v>
      </c>
      <c r="G639" s="188">
        <f t="shared" ref="G639" si="2851">F639-F638</f>
        <v>-3400</v>
      </c>
      <c r="H639" s="101">
        <f t="shared" ref="H639" si="2852">F639/H$3</f>
        <v>2.8766310794780545E-3</v>
      </c>
      <c r="I639" s="103">
        <f t="shared" ref="I639" si="2853">H639*41%</f>
        <v>1.1794187425860022E-3</v>
      </c>
      <c r="J639" s="104">
        <f t="shared" ref="J639" si="2854">I639/3*2</f>
        <v>7.8627916172400146E-4</v>
      </c>
      <c r="K639" s="106">
        <f t="shared" ref="K639" si="2855">(D639-D632)/$H$3*100000</f>
        <v>81.419928825622776</v>
      </c>
      <c r="L639" s="139">
        <f t="shared" ref="L639" si="2856">D639-D632</f>
        <v>68637</v>
      </c>
      <c r="N639" s="136">
        <f t="shared" ref="N639" si="2857">M639/H$3</f>
        <v>0</v>
      </c>
      <c r="O639" s="129">
        <f t="shared" ref="O639" si="2858">A639</f>
        <v>44952</v>
      </c>
    </row>
    <row r="640" spans="1:15" x14ac:dyDescent="0.3">
      <c r="A640" s="129">
        <v>44953</v>
      </c>
      <c r="B640" s="132">
        <v>82</v>
      </c>
      <c r="C640" s="114">
        <f t="shared" ref="C640" si="2859">D640-D639</f>
        <v>11317</v>
      </c>
      <c r="D640" s="141">
        <v>37739472</v>
      </c>
      <c r="E640" s="111" t="s">
        <v>88</v>
      </c>
      <c r="F640" s="187">
        <v>248900</v>
      </c>
      <c r="G640" s="188">
        <f t="shared" ref="G640" si="2860">F640-F639</f>
        <v>6400</v>
      </c>
      <c r="H640" s="101">
        <f t="shared" ref="H640" si="2861">F640/H$3</f>
        <v>2.9525504151838673E-3</v>
      </c>
      <c r="I640" s="103">
        <f t="shared" ref="I640" si="2862">H640*41%</f>
        <v>1.2105456702253855E-3</v>
      </c>
      <c r="J640" s="104">
        <f t="shared" ref="J640" si="2863">I640/3*2</f>
        <v>8.0703044681692366E-4</v>
      </c>
      <c r="K640" s="106">
        <f t="shared" ref="K640" si="2864">(D640-D633)/$H$3*100000</f>
        <v>84.32740213523131</v>
      </c>
      <c r="L640" s="139">
        <f t="shared" ref="L640" si="2865">D640-D633</f>
        <v>71088</v>
      </c>
      <c r="N640" s="136">
        <f t="shared" ref="N640" si="2866">M640/H$3</f>
        <v>0</v>
      </c>
      <c r="O640" s="129">
        <f t="shared" ref="O640" si="2867">A640</f>
        <v>44953</v>
      </c>
    </row>
    <row r="641" spans="1:15" x14ac:dyDescent="0.3">
      <c r="A641" s="129">
        <v>44954</v>
      </c>
      <c r="B641" s="132">
        <v>79</v>
      </c>
      <c r="C641" s="114">
        <f t="shared" ref="C641" si="2868">D641-D640</f>
        <v>0</v>
      </c>
      <c r="D641" s="141">
        <v>37739472</v>
      </c>
      <c r="E641" s="111" t="s">
        <v>88</v>
      </c>
      <c r="F641" s="187">
        <v>245600</v>
      </c>
      <c r="G641" s="188">
        <f t="shared" ref="G641" si="2869">F641-F640</f>
        <v>-3300</v>
      </c>
      <c r="H641" s="101">
        <f t="shared" ref="H641" si="2870">F641/H$3</f>
        <v>2.9134045077105577E-3</v>
      </c>
      <c r="I641" s="103">
        <f t="shared" ref="I641" si="2871">H641*41%</f>
        <v>1.1944958481613286E-3</v>
      </c>
      <c r="J641" s="104">
        <f t="shared" ref="J641" si="2872">I641/3*2</f>
        <v>7.9633056544088567E-4</v>
      </c>
      <c r="K641" s="106">
        <f t="shared" ref="K641" si="2873">(D641-D634)/$H$3*100000</f>
        <v>84.32740213523131</v>
      </c>
      <c r="L641" s="139">
        <f t="shared" ref="L641" si="2874">D641-D634</f>
        <v>71088</v>
      </c>
      <c r="N641" s="136">
        <f t="shared" ref="N641" si="2875">M641/H$3</f>
        <v>0</v>
      </c>
      <c r="O641" s="129">
        <f t="shared" ref="O641" si="2876">A641</f>
        <v>44954</v>
      </c>
    </row>
    <row r="642" spans="1:15" x14ac:dyDescent="0.3">
      <c r="A642" s="129">
        <v>44955</v>
      </c>
      <c r="B642" s="132">
        <v>78</v>
      </c>
      <c r="C642" s="114">
        <f t="shared" ref="C642" si="2877">D642-D641</f>
        <v>0</v>
      </c>
      <c r="D642" s="141">
        <v>37739472</v>
      </c>
      <c r="E642" s="111" t="s">
        <v>88</v>
      </c>
      <c r="F642" s="187">
        <v>219200</v>
      </c>
      <c r="G642" s="188">
        <f t="shared" ref="G642" si="2878">F642-F641</f>
        <v>-26400</v>
      </c>
      <c r="H642" s="101">
        <f t="shared" ref="H642" si="2879">F642/H$3</f>
        <v>2.6002372479240806E-3</v>
      </c>
      <c r="I642" s="103">
        <f t="shared" ref="I642" si="2880">H642*41%</f>
        <v>1.0660972716488729E-3</v>
      </c>
      <c r="J642" s="104">
        <f t="shared" ref="J642" si="2881">I642/3*2</f>
        <v>7.1073151443258196E-4</v>
      </c>
      <c r="K642" s="106">
        <f t="shared" ref="K642" si="2882">(D642-D635)/$H$3*100000</f>
        <v>84.32740213523131</v>
      </c>
      <c r="L642" s="139">
        <f t="shared" ref="L642" si="2883">D642-D635</f>
        <v>71088</v>
      </c>
      <c r="N642" s="136">
        <f t="shared" ref="N642" si="2884">M642/H$3</f>
        <v>0</v>
      </c>
      <c r="O642" s="129">
        <f t="shared" ref="O642" si="2885">A642</f>
        <v>44955</v>
      </c>
    </row>
    <row r="643" spans="1:15" x14ac:dyDescent="0.3">
      <c r="A643" s="129">
        <v>43860</v>
      </c>
      <c r="B643" s="132">
        <v>83</v>
      </c>
      <c r="C643" s="114">
        <f t="shared" ref="C643" si="2886">D643-D642</f>
        <v>19301</v>
      </c>
      <c r="D643" s="141">
        <v>37758773</v>
      </c>
      <c r="E643" s="111" t="s">
        <v>88</v>
      </c>
      <c r="F643" s="187">
        <v>213700</v>
      </c>
      <c r="G643" s="188">
        <f t="shared" ref="G643" si="2887">F643-F642</f>
        <v>-5500</v>
      </c>
      <c r="H643" s="101">
        <f t="shared" ref="H643" si="2888">F643/H$3</f>
        <v>2.5349940688018978E-3</v>
      </c>
      <c r="I643" s="103">
        <f t="shared" ref="I643" si="2889">H643*41%</f>
        <v>1.0393475682087781E-3</v>
      </c>
      <c r="J643" s="104">
        <f t="shared" ref="J643" si="2890">I643/3*2</f>
        <v>6.9289837880585209E-4</v>
      </c>
      <c r="K643" s="106">
        <f t="shared" ref="K643" si="2891">(D643-D636)/$H$3*100000</f>
        <v>88.157769869513643</v>
      </c>
      <c r="L643" s="139">
        <f t="shared" ref="L643" si="2892">D643-D636</f>
        <v>74317</v>
      </c>
      <c r="N643" s="136">
        <f t="shared" ref="N643" si="2893">M643/H$3</f>
        <v>0</v>
      </c>
      <c r="O643" s="129">
        <f t="shared" ref="O643" si="2894">A643</f>
        <v>43860</v>
      </c>
    </row>
    <row r="644" spans="1:15" x14ac:dyDescent="0.3">
      <c r="A644" s="129" t="s">
        <v>151</v>
      </c>
      <c r="B644" s="132"/>
      <c r="C644" s="114"/>
      <c r="D644" s="141"/>
      <c r="E644" s="111"/>
      <c r="F644" s="187"/>
      <c r="G644" s="188"/>
      <c r="H644" s="101"/>
      <c r="I644" s="103"/>
      <c r="J644" s="104"/>
      <c r="K644" s="106"/>
      <c r="L644" s="139"/>
      <c r="N644" s="136"/>
      <c r="O644" s="129"/>
    </row>
    <row r="645" spans="1:15" x14ac:dyDescent="0.3">
      <c r="A645" s="129">
        <v>44988</v>
      </c>
      <c r="B645" s="132">
        <v>102.2</v>
      </c>
      <c r="C645" s="114"/>
      <c r="D645" s="141">
        <v>38210850</v>
      </c>
      <c r="E645" s="111" t="s">
        <v>88</v>
      </c>
      <c r="F645" s="187"/>
      <c r="G645" s="188"/>
      <c r="H645" s="101">
        <f t="shared" ref="H645:H646" si="2895">F645/H$3</f>
        <v>0</v>
      </c>
      <c r="I645" s="103">
        <f t="shared" ref="I645:I646" si="2896">H645*41%</f>
        <v>0</v>
      </c>
      <c r="J645" s="104">
        <f t="shared" ref="J645:J646" si="2897">I645/3*2</f>
        <v>0</v>
      </c>
      <c r="K645" s="106"/>
      <c r="L645" s="139"/>
      <c r="N645" s="136">
        <f t="shared" ref="N645:N646" si="2898">M645/H$3</f>
        <v>0</v>
      </c>
      <c r="O645" s="129">
        <f t="shared" ref="O645:O646" si="2899">A645</f>
        <v>44988</v>
      </c>
    </row>
    <row r="646" spans="1:15" x14ac:dyDescent="0.3">
      <c r="A646" s="129">
        <v>44989</v>
      </c>
      <c r="B646" s="132">
        <v>102.2</v>
      </c>
      <c r="C646" s="114">
        <f t="shared" ref="C646" si="2900">D646-D645</f>
        <v>0</v>
      </c>
      <c r="D646" s="141">
        <v>38210850</v>
      </c>
      <c r="E646" s="111" t="s">
        <v>88</v>
      </c>
      <c r="F646" s="187"/>
      <c r="G646" s="188">
        <f t="shared" ref="G646" si="2901">F646-F645</f>
        <v>0</v>
      </c>
      <c r="H646" s="101">
        <f t="shared" si="2895"/>
        <v>0</v>
      </c>
      <c r="I646" s="103">
        <f t="shared" si="2896"/>
        <v>0</v>
      </c>
      <c r="J646" s="104">
        <f t="shared" si="2897"/>
        <v>0</v>
      </c>
      <c r="K646" s="106"/>
      <c r="L646" s="139"/>
      <c r="N646" s="136">
        <f t="shared" si="2898"/>
        <v>0</v>
      </c>
      <c r="O646" s="129">
        <f t="shared" si="2899"/>
        <v>44989</v>
      </c>
    </row>
    <row r="647" spans="1:15" x14ac:dyDescent="0.3">
      <c r="A647" s="129">
        <v>44990</v>
      </c>
      <c r="B647" s="132">
        <v>97.8</v>
      </c>
      <c r="C647" s="114">
        <f t="shared" ref="C647" si="2902">D647-D646</f>
        <v>0</v>
      </c>
      <c r="D647" s="141">
        <v>38210850</v>
      </c>
      <c r="E647" s="111" t="s">
        <v>88</v>
      </c>
      <c r="F647" s="187"/>
      <c r="G647" s="188">
        <f t="shared" ref="G647" si="2903">F647-F646</f>
        <v>0</v>
      </c>
      <c r="H647" s="101">
        <f t="shared" ref="H647" si="2904">F647/H$3</f>
        <v>0</v>
      </c>
      <c r="I647" s="103">
        <f t="shared" ref="I647" si="2905">H647*41%</f>
        <v>0</v>
      </c>
      <c r="J647" s="104">
        <f t="shared" ref="J647" si="2906">I647/3*2</f>
        <v>0</v>
      </c>
      <c r="K647" s="106"/>
      <c r="L647" s="139"/>
      <c r="N647" s="136">
        <f t="shared" ref="N647" si="2907">M647/H$3</f>
        <v>0</v>
      </c>
      <c r="O647" s="129">
        <f t="shared" ref="O647" si="2908">A647</f>
        <v>44990</v>
      </c>
    </row>
    <row r="648" spans="1:15" x14ac:dyDescent="0.3">
      <c r="A648" s="129">
        <v>44991</v>
      </c>
      <c r="B648" s="132">
        <v>78.5</v>
      </c>
      <c r="C648" s="114">
        <f t="shared" ref="C648" si="2909">D648-D647</f>
        <v>10813</v>
      </c>
      <c r="D648" s="141">
        <v>38221663</v>
      </c>
      <c r="E648" s="111" t="s">
        <v>88</v>
      </c>
      <c r="F648" s="187">
        <f>F649+8500</f>
        <v>264900</v>
      </c>
      <c r="G648" s="188"/>
      <c r="H648" s="101">
        <f t="shared" ref="H648" si="2910">F648/H$3</f>
        <v>3.1423487544483984E-3</v>
      </c>
      <c r="I648" s="103">
        <f t="shared" ref="I648" si="2911">H648*41%</f>
        <v>1.2883629893238433E-3</v>
      </c>
      <c r="J648" s="104">
        <f t="shared" ref="J648" si="2912">I648/3*2</f>
        <v>8.5890865954922884E-4</v>
      </c>
      <c r="K648" s="106"/>
      <c r="L648" s="139"/>
      <c r="N648" s="136">
        <f t="shared" ref="N648" si="2913">M648/H$3</f>
        <v>0</v>
      </c>
      <c r="O648" s="129">
        <f t="shared" ref="O648" si="2914">A648</f>
        <v>44991</v>
      </c>
    </row>
    <row r="649" spans="1:15" x14ac:dyDescent="0.3">
      <c r="A649" s="129">
        <v>44992</v>
      </c>
      <c r="B649" s="132">
        <v>61.4</v>
      </c>
      <c r="C649" s="114">
        <f t="shared" ref="C649" si="2915">D649-D648</f>
        <v>9947</v>
      </c>
      <c r="D649" s="141">
        <v>38231610</v>
      </c>
      <c r="E649" s="111" t="s">
        <v>88</v>
      </c>
      <c r="F649" s="187">
        <v>256400</v>
      </c>
      <c r="G649" s="188">
        <f t="shared" ref="G649" si="2916">F649-F648</f>
        <v>-8500</v>
      </c>
      <c r="H649" s="101">
        <f t="shared" ref="H649" si="2917">F649/H$3</f>
        <v>3.0415183867141165E-3</v>
      </c>
      <c r="I649" s="103">
        <f t="shared" ref="I649" si="2918">H649*41%</f>
        <v>1.2470225385527876E-3</v>
      </c>
      <c r="J649" s="104">
        <f t="shared" ref="J649" si="2919">I649/3*2</f>
        <v>8.3134835903519175E-4</v>
      </c>
      <c r="K649" s="106"/>
      <c r="L649" s="139"/>
      <c r="N649" s="136">
        <f t="shared" ref="N649" si="2920">M649/H$3</f>
        <v>0</v>
      </c>
      <c r="O649" s="129">
        <f t="shared" ref="O649" si="2921">A649</f>
        <v>44992</v>
      </c>
    </row>
    <row r="650" spans="1:15" x14ac:dyDescent="0.3">
      <c r="A650" s="129">
        <v>44993</v>
      </c>
      <c r="B650" s="132">
        <v>52</v>
      </c>
      <c r="C650" s="114">
        <f t="shared" ref="C650" si="2922">D650-D649</f>
        <v>9621</v>
      </c>
      <c r="D650" s="141">
        <v>38241231</v>
      </c>
      <c r="E650" s="111" t="s">
        <v>88</v>
      </c>
      <c r="F650" s="187">
        <v>249200</v>
      </c>
      <c r="G650" s="188">
        <f t="shared" ref="G650" si="2923">F650-F649</f>
        <v>-7200</v>
      </c>
      <c r="H650" s="101">
        <f t="shared" ref="H650" si="2924">F650/H$3</f>
        <v>2.9561091340450773E-3</v>
      </c>
      <c r="I650" s="103">
        <f t="shared" ref="I650" si="2925">H650*41%</f>
        <v>1.2120047449584817E-3</v>
      </c>
      <c r="J650" s="104">
        <f t="shared" ref="J650" si="2926">I650/3*2</f>
        <v>8.0800316330565444E-4</v>
      </c>
      <c r="K650" s="106"/>
      <c r="L650" s="139"/>
      <c r="N650" s="136">
        <f t="shared" ref="N650" si="2927">M650/H$3</f>
        <v>0</v>
      </c>
      <c r="O650" s="129">
        <f t="shared" ref="O650" si="2928">A650</f>
        <v>44993</v>
      </c>
    </row>
    <row r="651" spans="1:15" x14ac:dyDescent="0.3">
      <c r="A651" s="129">
        <v>44994</v>
      </c>
      <c r="B651" s="132">
        <v>50</v>
      </c>
      <c r="C651" s="114">
        <f t="shared" ref="C651" si="2929">D651-D650</f>
        <v>7829</v>
      </c>
      <c r="D651" s="141">
        <v>38249060</v>
      </c>
      <c r="E651" s="111" t="s">
        <v>88</v>
      </c>
      <c r="F651" s="187">
        <v>241000</v>
      </c>
      <c r="G651" s="188">
        <f t="shared" ref="G651" si="2930">F651-F650</f>
        <v>-8200</v>
      </c>
      <c r="H651" s="101">
        <f t="shared" ref="H651" si="2931">F651/H$3</f>
        <v>2.8588374851720049E-3</v>
      </c>
      <c r="I651" s="103">
        <f t="shared" ref="I651" si="2932">H651*41%</f>
        <v>1.1721233689205219E-3</v>
      </c>
      <c r="J651" s="104">
        <f t="shared" ref="J651" si="2933">I651/3*2</f>
        <v>7.814155792803479E-4</v>
      </c>
      <c r="K651" s="106"/>
      <c r="L651" s="139"/>
      <c r="N651" s="136">
        <f t="shared" ref="N651" si="2934">M651/H$3</f>
        <v>0</v>
      </c>
      <c r="O651" s="129">
        <f t="shared" ref="O651" si="2935">A651</f>
        <v>44994</v>
      </c>
    </row>
    <row r="652" spans="1:15" x14ac:dyDescent="0.3">
      <c r="A652" s="129">
        <v>44995</v>
      </c>
      <c r="B652" s="132">
        <v>50</v>
      </c>
      <c r="C652" s="114">
        <f t="shared" ref="C652" si="2936">D652-D651</f>
        <v>6943</v>
      </c>
      <c r="D652" s="141">
        <v>38256003</v>
      </c>
      <c r="E652" s="111" t="s">
        <v>88</v>
      </c>
      <c r="F652" s="187">
        <v>243300</v>
      </c>
      <c r="G652" s="188">
        <f t="shared" ref="G652" si="2937">F652-F651</f>
        <v>2300</v>
      </c>
      <c r="H652" s="101">
        <f t="shared" ref="H652" si="2938">F652/H$3</f>
        <v>2.8861209964412813E-3</v>
      </c>
      <c r="I652" s="103">
        <f t="shared" ref="I652" si="2939">H652*41%</f>
        <v>1.1833096085409253E-3</v>
      </c>
      <c r="J652" s="104">
        <f t="shared" ref="J652" si="2940">I652/3*2</f>
        <v>7.888730723606169E-4</v>
      </c>
      <c r="K652" s="106">
        <f t="shared" ref="K652" si="2941">(D652-D645)/$H$3*100000</f>
        <v>53.562277580071182</v>
      </c>
      <c r="L652" s="139">
        <f t="shared" ref="L652" si="2942">D652-D645</f>
        <v>45153</v>
      </c>
      <c r="N652" s="136">
        <f t="shared" ref="N652" si="2943">M652/H$3</f>
        <v>0</v>
      </c>
      <c r="O652" s="129">
        <f t="shared" ref="O652" si="2944">A652</f>
        <v>44995</v>
      </c>
    </row>
    <row r="653" spans="1:15" x14ac:dyDescent="0.3">
      <c r="A653" s="129">
        <v>44996</v>
      </c>
      <c r="B653" s="132">
        <v>48</v>
      </c>
      <c r="C653" s="114">
        <f t="shared" ref="C653" si="2945">D653-D652</f>
        <v>0</v>
      </c>
      <c r="D653" s="141">
        <v>38256003</v>
      </c>
      <c r="E653" s="111" t="s">
        <v>88</v>
      </c>
      <c r="F653" s="187">
        <f>F654+21400</f>
        <v>240200</v>
      </c>
      <c r="G653" s="188">
        <f t="shared" ref="G653" si="2946">F653-F652</f>
        <v>-3100</v>
      </c>
      <c r="H653" s="101">
        <f t="shared" ref="H653" si="2947">F653/H$3</f>
        <v>2.8493475682087781E-3</v>
      </c>
      <c r="I653" s="103">
        <f t="shared" ref="I653" si="2948">H653*41%</f>
        <v>1.168232502965599E-3</v>
      </c>
      <c r="J653" s="104">
        <f t="shared" ref="J653" si="2949">I653/3*2</f>
        <v>7.7882166864373268E-4</v>
      </c>
      <c r="K653" s="106">
        <f t="shared" ref="K653" si="2950">(D653-D646)/$H$3*100000</f>
        <v>53.562277580071182</v>
      </c>
      <c r="L653" s="139">
        <f t="shared" ref="L653" si="2951">D653-D646</f>
        <v>45153</v>
      </c>
      <c r="N653" s="136">
        <f t="shared" ref="N653" si="2952">M653/H$3</f>
        <v>0</v>
      </c>
      <c r="O653" s="129">
        <f t="shared" ref="O653" si="2953">A653</f>
        <v>44996</v>
      </c>
    </row>
    <row r="654" spans="1:15" x14ac:dyDescent="0.3">
      <c r="A654" s="129">
        <v>44997</v>
      </c>
      <c r="B654" s="132">
        <v>48</v>
      </c>
      <c r="C654" s="114">
        <f t="shared" ref="C654" si="2954">D654-D653</f>
        <v>0</v>
      </c>
      <c r="D654" s="141">
        <v>38256003</v>
      </c>
      <c r="E654" s="111" t="s">
        <v>88</v>
      </c>
      <c r="F654" s="187">
        <v>218800</v>
      </c>
      <c r="G654" s="188">
        <f t="shared" ref="G654" si="2955">F654-F653</f>
        <v>-21400</v>
      </c>
      <c r="H654" s="101">
        <f t="shared" ref="H654" si="2956">F654/H$3</f>
        <v>2.5954922894424674E-3</v>
      </c>
      <c r="I654" s="103">
        <f t="shared" ref="I654" si="2957">H654*41%</f>
        <v>1.0641518386714116E-3</v>
      </c>
      <c r="J654" s="104">
        <f t="shared" ref="J654" si="2958">I654/3*2</f>
        <v>7.0943455911427441E-4</v>
      </c>
      <c r="K654" s="106">
        <f t="shared" ref="K654" si="2959">(D654-D647)/$H$3*100000</f>
        <v>53.562277580071182</v>
      </c>
      <c r="L654" s="139">
        <f t="shared" ref="L654" si="2960">D654-D647</f>
        <v>45153</v>
      </c>
      <c r="N654" s="136">
        <f t="shared" ref="N654" si="2961">M654/H$3</f>
        <v>0</v>
      </c>
      <c r="O654" s="129">
        <f t="shared" ref="O654" si="2962">A654</f>
        <v>44997</v>
      </c>
    </row>
    <row r="655" spans="1:15" x14ac:dyDescent="0.3">
      <c r="A655" s="129">
        <v>44998</v>
      </c>
      <c r="B655" s="132">
        <v>49</v>
      </c>
      <c r="C655" s="114">
        <f t="shared" ref="C655" si="2963">D655-D654</f>
        <v>10750</v>
      </c>
      <c r="D655" s="141">
        <v>38266753</v>
      </c>
      <c r="E655" s="111" t="s">
        <v>88</v>
      </c>
      <c r="F655" s="187">
        <v>208000</v>
      </c>
      <c r="G655" s="188">
        <f t="shared" ref="G655" si="2964">F655-F654</f>
        <v>-10800</v>
      </c>
      <c r="H655" s="101">
        <f t="shared" ref="H655" si="2965">F655/H$3</f>
        <v>2.4673784104389087E-3</v>
      </c>
      <c r="I655" s="103">
        <f t="shared" ref="I655" si="2966">H655*41%</f>
        <v>1.0116251482799525E-3</v>
      </c>
      <c r="J655" s="104">
        <f t="shared" ref="J655" si="2967">I655/3*2</f>
        <v>6.7441676551996833E-4</v>
      </c>
      <c r="K655" s="106">
        <f t="shared" ref="K655" si="2968">(D655-D648)/$H$3*100000</f>
        <v>53.487544483985765</v>
      </c>
      <c r="L655" s="139">
        <f t="shared" ref="L655" si="2969">D655-D648</f>
        <v>45090</v>
      </c>
      <c r="N655" s="136">
        <f t="shared" ref="N655" si="2970">M655/H$3</f>
        <v>0</v>
      </c>
      <c r="O655" s="129">
        <f t="shared" ref="O655" si="2971">A655</f>
        <v>44998</v>
      </c>
    </row>
    <row r="656" spans="1:15" x14ac:dyDescent="0.3">
      <c r="A656" s="129">
        <v>44999</v>
      </c>
      <c r="B656" s="132">
        <v>48</v>
      </c>
      <c r="C656" s="114">
        <f t="shared" ref="C656" si="2972">D656-D655</f>
        <v>9437</v>
      </c>
      <c r="D656" s="141">
        <v>38276190</v>
      </c>
      <c r="E656" s="111" t="s">
        <v>88</v>
      </c>
      <c r="F656" s="187">
        <v>200500</v>
      </c>
      <c r="G656" s="188">
        <f t="shared" ref="G656" si="2973">F656-F655</f>
        <v>-7500</v>
      </c>
      <c r="H656" s="101">
        <f t="shared" ref="H656" si="2974">F656/H$3</f>
        <v>2.3784104389086595E-3</v>
      </c>
      <c r="I656" s="103">
        <f t="shared" ref="I656" si="2975">H656*41%</f>
        <v>9.751482799525503E-4</v>
      </c>
      <c r="J656" s="104">
        <f t="shared" ref="J656" si="2976">I656/3*2</f>
        <v>6.5009885330170024E-4</v>
      </c>
      <c r="K656" s="106">
        <f t="shared" ref="K656" si="2977">(D656-D649)/$H$3*100000</f>
        <v>52.882562277580071</v>
      </c>
      <c r="L656" s="139">
        <f t="shared" ref="L656" si="2978">D656-D649</f>
        <v>44580</v>
      </c>
      <c r="N656" s="136">
        <f t="shared" ref="N656" si="2979">M656/H$3</f>
        <v>0</v>
      </c>
      <c r="O656" s="129">
        <f t="shared" ref="O656" si="2980">A656</f>
        <v>44999</v>
      </c>
    </row>
    <row r="657" spans="1:15" x14ac:dyDescent="0.3">
      <c r="A657" s="129">
        <v>45000</v>
      </c>
      <c r="B657" s="132">
        <v>47</v>
      </c>
      <c r="C657" s="114">
        <f t="shared" ref="C657" si="2981">D657-D656</f>
        <v>7627</v>
      </c>
      <c r="D657" s="141">
        <v>38283817</v>
      </c>
      <c r="E657" s="111" t="s">
        <v>88</v>
      </c>
      <c r="F657" s="187">
        <v>194700</v>
      </c>
      <c r="G657" s="188">
        <f t="shared" ref="G657" si="2982">F657-F656</f>
        <v>-5800</v>
      </c>
      <c r="H657" s="101">
        <f t="shared" ref="H657" si="2983">F657/H$3</f>
        <v>2.3096085409252667E-3</v>
      </c>
      <c r="I657" s="103">
        <f t="shared" ref="I657" si="2984">H657*41%</f>
        <v>9.4693950177935932E-4</v>
      </c>
      <c r="J657" s="104">
        <f t="shared" ref="J657" si="2985">I657/3*2</f>
        <v>6.3129300118623958E-4</v>
      </c>
      <c r="K657" s="106">
        <f t="shared" ref="K657" si="2986">(D657-D650)/$H$3*100000</f>
        <v>50.517200474495844</v>
      </c>
      <c r="L657" s="139">
        <f t="shared" ref="L657" si="2987">D657-D650</f>
        <v>42586</v>
      </c>
      <c r="N657" s="136">
        <f t="shared" ref="N657" si="2988">M657/H$3</f>
        <v>0</v>
      </c>
      <c r="O657" s="129">
        <f t="shared" ref="O657" si="2989">A657</f>
        <v>45000</v>
      </c>
    </row>
    <row r="658" spans="1:15" x14ac:dyDescent="0.3">
      <c r="A658" s="129">
        <v>45001</v>
      </c>
      <c r="B658" s="132">
        <v>47</v>
      </c>
      <c r="C658" s="114">
        <f t="shared" ref="C658" si="2990">D658-D657</f>
        <v>7680</v>
      </c>
      <c r="D658" s="141">
        <v>38291497</v>
      </c>
      <c r="E658" s="111" t="s">
        <v>88</v>
      </c>
      <c r="F658" s="187">
        <v>190600</v>
      </c>
      <c r="G658" s="188">
        <f t="shared" ref="G658" si="2991">F658-F657</f>
        <v>-4100</v>
      </c>
      <c r="H658" s="101">
        <f t="shared" ref="H658" si="2992">F658/H$3</f>
        <v>2.2609727164887307E-3</v>
      </c>
      <c r="I658" s="103">
        <f t="shared" ref="I658" si="2993">H658*41%</f>
        <v>9.2699881376037956E-4</v>
      </c>
      <c r="J658" s="104">
        <f t="shared" ref="J658" si="2994">I658/3*2</f>
        <v>6.1799920917358637E-4</v>
      </c>
      <c r="K658" s="106">
        <f t="shared" ref="K658" si="2995">(D658-D651)/$H$3*100000</f>
        <v>50.340450771055757</v>
      </c>
      <c r="L658" s="139">
        <f t="shared" ref="L658" si="2996">D658-D651</f>
        <v>42437</v>
      </c>
      <c r="N658" s="136">
        <f t="shared" ref="N658" si="2997">M658/H$3</f>
        <v>0</v>
      </c>
      <c r="O658" s="129">
        <f t="shared" ref="O658" si="2998">A658</f>
        <v>45001</v>
      </c>
    </row>
    <row r="659" spans="1:15" x14ac:dyDescent="0.3">
      <c r="A659" s="129">
        <v>45002</v>
      </c>
      <c r="B659" s="132">
        <v>45</v>
      </c>
      <c r="C659" s="114">
        <f t="shared" ref="C659" si="2999">D659-D658</f>
        <v>1</v>
      </c>
      <c r="D659" s="141">
        <v>38291498</v>
      </c>
      <c r="E659" s="111" t="s">
        <v>88</v>
      </c>
      <c r="F659" s="187">
        <v>191300</v>
      </c>
      <c r="G659" s="188">
        <f t="shared" ref="G659" si="3000">F659-F658</f>
        <v>700</v>
      </c>
      <c r="H659" s="101">
        <f t="shared" ref="H659" si="3001">F659/H$3</f>
        <v>2.2692763938315539E-3</v>
      </c>
      <c r="I659" s="103">
        <f t="shared" ref="I659" si="3002">H659*41%</f>
        <v>9.30403321470937E-4</v>
      </c>
      <c r="J659" s="104">
        <f t="shared" ref="J659" si="3003">I659/3*2</f>
        <v>6.2026888098062471E-4</v>
      </c>
      <c r="K659" s="106">
        <f t="shared" ref="K659" si="3004">(D659-D652)/$H$3*100000</f>
        <v>42.105575326215899</v>
      </c>
      <c r="L659" s="139">
        <f t="shared" ref="L659" si="3005">D659-D652</f>
        <v>35495</v>
      </c>
      <c r="N659" s="136">
        <f t="shared" ref="N659" si="3006">M659/H$3</f>
        <v>0</v>
      </c>
      <c r="O659" s="129">
        <f t="shared" ref="O659" si="3007">A659</f>
        <v>45002</v>
      </c>
    </row>
    <row r="660" spans="1:15" x14ac:dyDescent="0.3">
      <c r="A660" s="129">
        <v>45003</v>
      </c>
      <c r="B660" s="132">
        <v>44</v>
      </c>
      <c r="C660" s="114">
        <f t="shared" ref="C660" si="3008">D660-D659</f>
        <v>1</v>
      </c>
      <c r="D660" s="141">
        <v>38291499</v>
      </c>
      <c r="E660" s="111" t="s">
        <v>88</v>
      </c>
      <c r="F660" s="187">
        <v>176400</v>
      </c>
      <c r="G660" s="188">
        <f t="shared" ref="G660" si="3009">F660-F659</f>
        <v>-14900</v>
      </c>
      <c r="H660" s="101">
        <f t="shared" ref="H660" si="3010">F660/H$3</f>
        <v>2.0925266903914592E-3</v>
      </c>
      <c r="I660" s="103">
        <f t="shared" ref="I660" si="3011">H660*41%</f>
        <v>8.5793594306049817E-4</v>
      </c>
      <c r="J660" s="104">
        <f t="shared" ref="J660" si="3012">I660/3*2</f>
        <v>5.7195729537366541E-4</v>
      </c>
      <c r="K660" s="106">
        <f t="shared" ref="K660" si="3013">(D660-D653)/$H$3*100000</f>
        <v>42.106761565836301</v>
      </c>
      <c r="L660" s="139">
        <f t="shared" ref="L660" si="3014">D660-D653</f>
        <v>35496</v>
      </c>
      <c r="N660" s="136">
        <f t="shared" ref="N660" si="3015">M660/H$3</f>
        <v>0</v>
      </c>
      <c r="O660" s="129">
        <f t="shared" ref="O660" si="3016">A660</f>
        <v>45003</v>
      </c>
    </row>
    <row r="661" spans="1:15" x14ac:dyDescent="0.3">
      <c r="A661" s="129">
        <v>45004</v>
      </c>
      <c r="B661" s="132">
        <v>44</v>
      </c>
      <c r="C661" s="114">
        <f t="shared" ref="C661:C662" si="3017">D661-D660</f>
        <v>5538</v>
      </c>
      <c r="D661" s="141">
        <f>D662-9744</f>
        <v>38297037</v>
      </c>
      <c r="E661" s="111" t="s">
        <v>88</v>
      </c>
      <c r="F661" s="187">
        <f>F662+6700</f>
        <v>176400</v>
      </c>
      <c r="G661" s="188">
        <f t="shared" ref="G661:G662" si="3018">F661-F660</f>
        <v>0</v>
      </c>
      <c r="H661" s="101">
        <f t="shared" ref="H661:H662" si="3019">F661/H$3</f>
        <v>2.0925266903914592E-3</v>
      </c>
      <c r="I661" s="103">
        <f t="shared" ref="I661:I662" si="3020">H661*41%</f>
        <v>8.5793594306049817E-4</v>
      </c>
      <c r="J661" s="104">
        <f t="shared" ref="J661:J662" si="3021">I661/3*2</f>
        <v>5.7195729537366541E-4</v>
      </c>
      <c r="K661" s="106">
        <f t="shared" ref="K661:K662" si="3022">(D661-D654)/$H$3*100000</f>
        <v>48.67615658362989</v>
      </c>
      <c r="L661" s="139">
        <f t="shared" ref="L661:L662" si="3023">D661-D654</f>
        <v>41034</v>
      </c>
      <c r="N661" s="136">
        <f t="shared" ref="N661:N662" si="3024">M661/H$3</f>
        <v>0</v>
      </c>
      <c r="O661" s="129">
        <f t="shared" ref="O661:O662" si="3025">A661</f>
        <v>45004</v>
      </c>
    </row>
    <row r="662" spans="1:15" x14ac:dyDescent="0.3">
      <c r="A662" s="129">
        <v>45005</v>
      </c>
      <c r="B662" s="132">
        <v>44</v>
      </c>
      <c r="C662" s="114">
        <f t="shared" si="3017"/>
        <v>9744</v>
      </c>
      <c r="D662" s="141">
        <v>38306781</v>
      </c>
      <c r="E662" s="111" t="s">
        <v>88</v>
      </c>
      <c r="F662" s="187">
        <v>169700</v>
      </c>
      <c r="G662" s="188">
        <f t="shared" si="3018"/>
        <v>-6700</v>
      </c>
      <c r="H662" s="101">
        <f t="shared" si="3019"/>
        <v>2.0130486358244364E-3</v>
      </c>
      <c r="I662" s="103">
        <f t="shared" si="3020"/>
        <v>8.2534994068801887E-4</v>
      </c>
      <c r="J662" s="104">
        <f t="shared" si="3021"/>
        <v>5.5023329379201254E-4</v>
      </c>
      <c r="K662" s="106">
        <f t="shared" si="3022"/>
        <v>47.482799525504149</v>
      </c>
      <c r="L662" s="139">
        <f t="shared" si="3023"/>
        <v>40028</v>
      </c>
      <c r="N662" s="136">
        <f t="shared" si="3024"/>
        <v>0</v>
      </c>
      <c r="O662" s="129">
        <f t="shared" si="3025"/>
        <v>45005</v>
      </c>
    </row>
    <row r="663" spans="1:15" x14ac:dyDescent="0.3">
      <c r="A663" s="129">
        <v>45006</v>
      </c>
      <c r="B663" s="132">
        <v>41</v>
      </c>
      <c r="C663" s="114">
        <f t="shared" ref="C663" si="3026">D663-D662</f>
        <v>7082</v>
      </c>
      <c r="D663" s="141">
        <v>38313863</v>
      </c>
      <c r="E663" s="111" t="s">
        <v>88</v>
      </c>
      <c r="F663" s="187">
        <v>160500</v>
      </c>
      <c r="G663" s="188">
        <f t="shared" ref="G663" si="3027">F663-F662</f>
        <v>-9200</v>
      </c>
      <c r="H663" s="101">
        <f t="shared" ref="H663" si="3028">F663/H$3</f>
        <v>1.9039145907473309E-3</v>
      </c>
      <c r="I663" s="103">
        <f t="shared" ref="I663" si="3029">H663*41%</f>
        <v>7.8060498220640557E-4</v>
      </c>
      <c r="J663" s="104">
        <f t="shared" ref="J663" si="3030">I663/3*2</f>
        <v>5.2040332147093701E-4</v>
      </c>
      <c r="K663" s="106">
        <f t="shared" ref="K663" si="3031">(D663-D656)/$H$3*100000</f>
        <v>44.68920521945433</v>
      </c>
      <c r="L663" s="139">
        <f t="shared" ref="L663" si="3032">D663-D656</f>
        <v>37673</v>
      </c>
      <c r="N663" s="136">
        <f t="shared" ref="N663" si="3033">M663/H$3</f>
        <v>0</v>
      </c>
      <c r="O663" s="129">
        <f t="shared" ref="O663" si="3034">A663</f>
        <v>45006</v>
      </c>
    </row>
    <row r="664" spans="1:15" x14ac:dyDescent="0.3">
      <c r="A664" s="129">
        <v>45007</v>
      </c>
      <c r="B664" s="132">
        <v>40</v>
      </c>
      <c r="C664" s="114">
        <f t="shared" ref="C664" si="3035">D664-D663</f>
        <v>7118</v>
      </c>
      <c r="D664" s="141">
        <v>38320981</v>
      </c>
      <c r="E664" s="111" t="s">
        <v>88</v>
      </c>
      <c r="F664" s="187">
        <v>152400</v>
      </c>
      <c r="G664" s="188">
        <f t="shared" ref="G664" si="3036">F664-F663</f>
        <v>-8100</v>
      </c>
      <c r="H664" s="101">
        <f t="shared" ref="H664" si="3037">F664/H$3</f>
        <v>1.8078291814946619E-3</v>
      </c>
      <c r="I664" s="103">
        <f t="shared" ref="I664" si="3038">H664*41%</f>
        <v>7.4120996441281138E-4</v>
      </c>
      <c r="J664" s="104">
        <f t="shared" ref="J664" si="3039">I664/3*2</f>
        <v>4.9413997627520759E-4</v>
      </c>
      <c r="K664" s="106">
        <f t="shared" ref="K664" si="3040">(D664-D657)/$H$3*100000</f>
        <v>44.085409252669038</v>
      </c>
      <c r="L664" s="139">
        <f t="shared" ref="L664" si="3041">D664-D657</f>
        <v>37164</v>
      </c>
      <c r="N664" s="136">
        <f t="shared" ref="N664" si="3042">M664/H$3</f>
        <v>0</v>
      </c>
      <c r="O664" s="129">
        <f t="shared" ref="O664" si="3043">A664</f>
        <v>45007</v>
      </c>
    </row>
    <row r="665" spans="1:15" x14ac:dyDescent="0.3">
      <c r="A665" s="129">
        <v>45008</v>
      </c>
      <c r="B665" s="132">
        <v>39</v>
      </c>
      <c r="C665" s="114">
        <f t="shared" ref="C665" si="3044">D665-D664</f>
        <v>5635</v>
      </c>
      <c r="D665" s="141">
        <v>38326616</v>
      </c>
      <c r="E665" s="111" t="s">
        <v>88</v>
      </c>
      <c r="F665" s="187">
        <v>144400</v>
      </c>
      <c r="G665" s="188">
        <f t="shared" ref="G665" si="3045">F665-F664</f>
        <v>-8000</v>
      </c>
      <c r="H665" s="101">
        <f t="shared" ref="H665" si="3046">F665/H$3</f>
        <v>1.7129300118623961E-3</v>
      </c>
      <c r="I665" s="103">
        <f t="shared" ref="I665" si="3047">H665*41%</f>
        <v>7.0230130486358241E-4</v>
      </c>
      <c r="J665" s="104">
        <f t="shared" ref="J665" si="3048">I665/3*2</f>
        <v>4.6820086990905494E-4</v>
      </c>
      <c r="K665" s="106">
        <f t="shared" ref="K665" si="3049">(D665-D658)/$H$3*100000</f>
        <v>41.659549228944243</v>
      </c>
      <c r="L665" s="139">
        <f t="shared" ref="L665" si="3050">D665-D658</f>
        <v>35119</v>
      </c>
      <c r="N665" s="136">
        <f t="shared" ref="N665" si="3051">M665/H$3</f>
        <v>0</v>
      </c>
      <c r="O665" s="129">
        <f t="shared" ref="O665" si="3052">A665</f>
        <v>45008</v>
      </c>
    </row>
    <row r="666" spans="1:15" x14ac:dyDescent="0.3">
      <c r="A666" s="129">
        <v>45009</v>
      </c>
      <c r="B666" s="132">
        <v>38</v>
      </c>
      <c r="C666" s="114">
        <f t="shared" ref="C666" si="3053">D666-D665</f>
        <v>4325</v>
      </c>
      <c r="D666" s="141">
        <v>38330941</v>
      </c>
      <c r="E666" s="111" t="s">
        <v>88</v>
      </c>
      <c r="F666" s="187">
        <v>145400</v>
      </c>
      <c r="G666" s="188">
        <f t="shared" ref="G666" si="3054">F666-F665</f>
        <v>1000</v>
      </c>
      <c r="H666" s="101">
        <f t="shared" ref="H666" si="3055">F666/H$3</f>
        <v>1.7247924080664293E-3</v>
      </c>
      <c r="I666" s="103">
        <f t="shared" ref="I666" si="3056">H666*41%</f>
        <v>7.0716488730723597E-4</v>
      </c>
      <c r="J666" s="104">
        <f t="shared" ref="J666" si="3057">I666/3*2</f>
        <v>4.71443258204824E-4</v>
      </c>
      <c r="K666" s="106">
        <f t="shared" ref="K666" si="3058">(D666-D659)/$H$3*100000</f>
        <v>46.78884934756821</v>
      </c>
      <c r="L666" s="139">
        <f t="shared" ref="L666" si="3059">D666-D659</f>
        <v>39443</v>
      </c>
      <c r="N666" s="136">
        <f t="shared" ref="N666" si="3060">M666/H$3</f>
        <v>0</v>
      </c>
      <c r="O666" s="129">
        <f t="shared" ref="O666" si="3061">A666</f>
        <v>45009</v>
      </c>
    </row>
    <row r="667" spans="1:15" x14ac:dyDescent="0.3">
      <c r="A667" s="129">
        <v>45010</v>
      </c>
      <c r="B667" s="132">
        <v>36</v>
      </c>
      <c r="C667" s="114">
        <f t="shared" ref="C667" si="3062">D667-D666</f>
        <v>0</v>
      </c>
      <c r="D667" s="141">
        <v>38330941</v>
      </c>
      <c r="E667" s="111" t="s">
        <v>88</v>
      </c>
      <c r="F667" s="187">
        <v>143400</v>
      </c>
      <c r="G667" s="188">
        <f t="shared" ref="G667" si="3063">F667-F666</f>
        <v>-2000</v>
      </c>
      <c r="H667" s="101">
        <f t="shared" ref="H667" si="3064">F667/H$3</f>
        <v>1.7010676156583629E-3</v>
      </c>
      <c r="I667" s="103">
        <f t="shared" ref="I667" si="3065">H667*41%</f>
        <v>6.9743772241992875E-4</v>
      </c>
      <c r="J667" s="104">
        <f t="shared" ref="J667" si="3066">I667/3*2</f>
        <v>4.6495848161328584E-4</v>
      </c>
      <c r="K667" s="106">
        <f t="shared" ref="K667" si="3067">(D667-D660)/$H$3*100000</f>
        <v>46.787663107947807</v>
      </c>
      <c r="L667" s="139">
        <f t="shared" ref="L667" si="3068">D667-D660</f>
        <v>39442</v>
      </c>
      <c r="N667" s="136">
        <f t="shared" ref="N667" si="3069">M667/H$3</f>
        <v>0</v>
      </c>
      <c r="O667" s="129">
        <f t="shared" ref="O667" si="3070">A667</f>
        <v>45010</v>
      </c>
    </row>
    <row r="668" spans="1:15" x14ac:dyDescent="0.3">
      <c r="A668" s="129">
        <v>45011</v>
      </c>
      <c r="B668" s="132">
        <v>36</v>
      </c>
      <c r="C668" s="114">
        <f t="shared" ref="C668" si="3071">D668-D667</f>
        <v>1</v>
      </c>
      <c r="D668" s="141">
        <v>38330942</v>
      </c>
      <c r="E668" s="111" t="s">
        <v>88</v>
      </c>
      <c r="F668" s="187">
        <v>125300</v>
      </c>
      <c r="G668" s="188">
        <f t="shared" ref="G668" si="3072">F668-F667</f>
        <v>-18100</v>
      </c>
      <c r="H668" s="101">
        <f t="shared" ref="H668" si="3073">F668/H$3</f>
        <v>1.4863582443653618E-3</v>
      </c>
      <c r="I668" s="103">
        <f t="shared" ref="I668" si="3074">H668*41%</f>
        <v>6.0940688018979827E-4</v>
      </c>
      <c r="J668" s="104">
        <f t="shared" ref="J668" si="3075">I668/3*2</f>
        <v>4.062712534598655E-4</v>
      </c>
      <c r="K668" s="106">
        <f t="shared" ref="K668" si="3076">(D668-D661)/$H$3*100000</f>
        <v>40.219454329774614</v>
      </c>
      <c r="L668" s="139">
        <f t="shared" ref="L668" si="3077">D668-D661</f>
        <v>33905</v>
      </c>
      <c r="N668" s="136">
        <f t="shared" ref="N668" si="3078">M668/H$3</f>
        <v>0</v>
      </c>
      <c r="O668" s="129">
        <f t="shared" ref="O668" si="3079">A668</f>
        <v>45011</v>
      </c>
    </row>
    <row r="669" spans="1:15" x14ac:dyDescent="0.3">
      <c r="A669" s="129">
        <v>45012</v>
      </c>
      <c r="B669" s="132">
        <v>34</v>
      </c>
      <c r="C669" s="114">
        <f t="shared" ref="C669" si="3080">D669-D668</f>
        <v>7356</v>
      </c>
      <c r="D669" s="141">
        <v>38338298</v>
      </c>
      <c r="E669" s="111" t="s">
        <v>88</v>
      </c>
      <c r="F669" s="187">
        <v>116100</v>
      </c>
      <c r="G669" s="188">
        <f t="shared" ref="G669" si="3081">F669-F668</f>
        <v>-9200</v>
      </c>
      <c r="H669" s="101">
        <f t="shared" ref="H669" si="3082">F669/H$3</f>
        <v>1.3772241992882563E-3</v>
      </c>
      <c r="I669" s="103">
        <f t="shared" ref="I669" si="3083">H669*41%</f>
        <v>5.6466192170818508E-4</v>
      </c>
      <c r="J669" s="104">
        <f t="shared" ref="J669" si="3084">I669/3*2</f>
        <v>3.7644128113879007E-4</v>
      </c>
      <c r="K669" s="106">
        <f t="shared" ref="K669" si="3085">(D669-D662)/$H$3*100000</f>
        <v>37.386714116251483</v>
      </c>
      <c r="L669" s="139">
        <f t="shared" ref="L669" si="3086">D669-D662</f>
        <v>31517</v>
      </c>
      <c r="N669" s="136">
        <f t="shared" ref="N669" si="3087">M669/H$3</f>
        <v>0</v>
      </c>
      <c r="O669" s="129">
        <f t="shared" ref="O669" si="3088">A669</f>
        <v>45012</v>
      </c>
    </row>
    <row r="670" spans="1:15" x14ac:dyDescent="0.3">
      <c r="A670" s="129">
        <v>45013</v>
      </c>
      <c r="B670" s="132">
        <v>32</v>
      </c>
      <c r="C670" s="114">
        <f t="shared" ref="C670" si="3089">D670-D669</f>
        <v>5174</v>
      </c>
      <c r="D670" s="141">
        <v>38343472</v>
      </c>
      <c r="E670" s="111" t="s">
        <v>88</v>
      </c>
      <c r="F670" s="187">
        <v>108700</v>
      </c>
      <c r="G670" s="188">
        <f t="shared" ref="G670" si="3090">F670-F669</f>
        <v>-7400</v>
      </c>
      <c r="H670" s="101">
        <f t="shared" ref="H670" si="3091">F670/H$3</f>
        <v>1.2894424673784105E-3</v>
      </c>
      <c r="I670" s="103">
        <f t="shared" ref="I670" si="3092">H670*41%</f>
        <v>5.2867141162514823E-4</v>
      </c>
      <c r="J670" s="104">
        <f t="shared" ref="J670" si="3093">I670/3*2</f>
        <v>3.5244760775009882E-4</v>
      </c>
      <c r="K670" s="106">
        <f t="shared" ref="K670" si="3094">(D670-D663)/$H$3*100000</f>
        <v>35.123368920521941</v>
      </c>
      <c r="L670" s="139">
        <f t="shared" ref="L670" si="3095">D670-D663</f>
        <v>29609</v>
      </c>
      <c r="N670" s="136">
        <f t="shared" ref="N670" si="3096">M670/H$3</f>
        <v>0</v>
      </c>
      <c r="O670" s="129">
        <f t="shared" ref="O670" si="3097">A670</f>
        <v>45013</v>
      </c>
    </row>
    <row r="671" spans="1:15" x14ac:dyDescent="0.3">
      <c r="A671" s="129">
        <v>45014</v>
      </c>
      <c r="B671" s="132">
        <v>30</v>
      </c>
      <c r="C671" s="114">
        <f t="shared" ref="C671" si="3098">D671-D670</f>
        <v>4491</v>
      </c>
      <c r="D671" s="141">
        <v>38347963</v>
      </c>
      <c r="E671" s="111" t="s">
        <v>88</v>
      </c>
      <c r="F671" s="187">
        <v>105400</v>
      </c>
      <c r="G671" s="188">
        <f t="shared" ref="G671" si="3099">F671-F670</f>
        <v>-3300</v>
      </c>
      <c r="H671" s="101">
        <f t="shared" ref="H671" si="3100">F671/H$3</f>
        <v>1.2502965599051009E-3</v>
      </c>
      <c r="I671" s="103">
        <f t="shared" ref="I671" si="3101">H671*41%</f>
        <v>5.1262158956109135E-4</v>
      </c>
      <c r="J671" s="104">
        <f t="shared" ref="J671" si="3102">I671/3*2</f>
        <v>3.4174772637406088E-4</v>
      </c>
      <c r="K671" s="106">
        <f t="shared" ref="K671" si="3103">(D671-D664)/$H$3*100000</f>
        <v>32.007117437722421</v>
      </c>
      <c r="L671" s="139">
        <f t="shared" ref="L671" si="3104">D671-D664</f>
        <v>26982</v>
      </c>
      <c r="N671" s="136">
        <f t="shared" ref="N671" si="3105">M671/H$3</f>
        <v>0</v>
      </c>
      <c r="O671" s="129">
        <f t="shared" ref="O671" si="3106">A671</f>
        <v>45014</v>
      </c>
    </row>
    <row r="672" spans="1:15" x14ac:dyDescent="0.3">
      <c r="A672" s="129">
        <v>45015</v>
      </c>
      <c r="B672" s="132">
        <v>28</v>
      </c>
      <c r="C672" s="114">
        <f t="shared" ref="C672" si="3107">D672-D671</f>
        <v>3679</v>
      </c>
      <c r="D672" s="141">
        <v>38351642</v>
      </c>
      <c r="E672" s="111" t="s">
        <v>88</v>
      </c>
      <c r="F672" s="187">
        <v>102500</v>
      </c>
      <c r="G672" s="188">
        <f t="shared" ref="G672" si="3108">F672-F671</f>
        <v>-2900</v>
      </c>
      <c r="H672" s="101">
        <f t="shared" ref="H672" si="3109">F672/H$3</f>
        <v>1.2158956109134045E-3</v>
      </c>
      <c r="I672" s="103">
        <f t="shared" ref="I672" si="3110">H672*41%</f>
        <v>4.9851720047449581E-4</v>
      </c>
      <c r="J672" s="104">
        <f t="shared" ref="J672" si="3111">I672/3*2</f>
        <v>3.3234480031633056E-4</v>
      </c>
      <c r="K672" s="106">
        <f t="shared" ref="K672" si="3112">(D672-D665)/$H$3*100000</f>
        <v>29.686832740213525</v>
      </c>
      <c r="L672" s="139">
        <f t="shared" ref="L672" si="3113">D672-D665</f>
        <v>25026</v>
      </c>
      <c r="N672" s="136">
        <f t="shared" ref="N672" si="3114">M672/H$3</f>
        <v>0</v>
      </c>
      <c r="O672" s="129">
        <f t="shared" ref="O672" si="3115">A672</f>
        <v>45015</v>
      </c>
    </row>
    <row r="673" spans="1:15" x14ac:dyDescent="0.3">
      <c r="A673" s="129">
        <v>45016</v>
      </c>
      <c r="B673" s="132">
        <v>26</v>
      </c>
      <c r="C673" s="114">
        <f t="shared" ref="C673" si="3116">D673-D672</f>
        <v>2984</v>
      </c>
      <c r="D673" s="141">
        <v>38354626</v>
      </c>
      <c r="E673" s="111" t="s">
        <v>88</v>
      </c>
      <c r="F673" s="187">
        <v>103900</v>
      </c>
      <c r="G673" s="188">
        <f t="shared" ref="G673" si="3117">F673-F672</f>
        <v>1400</v>
      </c>
      <c r="H673" s="101">
        <f t="shared" ref="H673" si="3118">F673/H$3</f>
        <v>1.2325029655990509E-3</v>
      </c>
      <c r="I673" s="103">
        <f t="shared" ref="I673" si="3119">H673*41%</f>
        <v>5.053262158956108E-4</v>
      </c>
      <c r="J673" s="104">
        <f t="shared" ref="J673" si="3120">I673/3*2</f>
        <v>3.3688414393040722E-4</v>
      </c>
      <c r="K673" s="106">
        <f t="shared" ref="K673" si="3121">(D673-D666)/$H$3*100000</f>
        <v>28.09608540925267</v>
      </c>
      <c r="L673" s="139">
        <f t="shared" ref="L673" si="3122">D673-D666</f>
        <v>23685</v>
      </c>
      <c r="N673" s="136">
        <f t="shared" ref="N673" si="3123">M673/H$3</f>
        <v>0</v>
      </c>
      <c r="O673" s="129">
        <f t="shared" ref="O673" si="3124">A673</f>
        <v>45016</v>
      </c>
    </row>
    <row r="674" spans="1:15" x14ac:dyDescent="0.3">
      <c r="A674" s="129">
        <v>45017</v>
      </c>
      <c r="B674" s="132">
        <v>26</v>
      </c>
      <c r="C674" s="114">
        <f t="shared" ref="C674" si="3125">D674-D673</f>
        <v>1</v>
      </c>
      <c r="D674" s="141">
        <v>38354627</v>
      </c>
      <c r="E674" s="111" t="s">
        <v>88</v>
      </c>
      <c r="F674" s="187">
        <v>102700</v>
      </c>
      <c r="G674" s="188">
        <f t="shared" ref="G674" si="3126">F674-F673</f>
        <v>-1200</v>
      </c>
      <c r="H674" s="101">
        <f t="shared" ref="H674" si="3127">F674/H$3</f>
        <v>1.2182680901542111E-3</v>
      </c>
      <c r="I674" s="103">
        <f t="shared" ref="I674" si="3128">H674*41%</f>
        <v>4.9948991696322658E-4</v>
      </c>
      <c r="J674" s="104">
        <f t="shared" ref="J674" si="3129">I674/3*2</f>
        <v>3.3299327797548439E-4</v>
      </c>
      <c r="K674" s="106">
        <f t="shared" ref="K674" si="3130">(D674-D667)/$H$3*100000</f>
        <v>28.097271648873068</v>
      </c>
      <c r="L674" s="139">
        <f t="shared" ref="L674" si="3131">D674-D667</f>
        <v>23686</v>
      </c>
      <c r="N674" s="136">
        <f t="shared" ref="N674" si="3132">M674/H$3</f>
        <v>0</v>
      </c>
      <c r="O674" s="129">
        <f t="shared" ref="O674" si="3133">A674</f>
        <v>45017</v>
      </c>
    </row>
    <row r="675" spans="1:15" x14ac:dyDescent="0.3">
      <c r="A675" s="129">
        <v>45018</v>
      </c>
      <c r="B675" s="132">
        <v>25</v>
      </c>
      <c r="C675" s="114">
        <f t="shared" ref="C675" si="3134">D675-D674</f>
        <v>1</v>
      </c>
      <c r="D675" s="141">
        <v>38354628</v>
      </c>
      <c r="E675" s="111" t="s">
        <v>88</v>
      </c>
      <c r="F675" s="187">
        <v>94300</v>
      </c>
      <c r="G675" s="188">
        <f t="shared" ref="G675" si="3135">F675-F674</f>
        <v>-8400</v>
      </c>
      <c r="H675" s="101">
        <f t="shared" ref="H675" si="3136">F675/H$3</f>
        <v>1.1186239620403322E-3</v>
      </c>
      <c r="I675" s="103">
        <f t="shared" ref="I675" si="3137">H675*41%</f>
        <v>4.5863582443653617E-4</v>
      </c>
      <c r="J675" s="104">
        <f t="shared" ref="J675" si="3138">I675/3*2</f>
        <v>3.0575721629102413E-4</v>
      </c>
      <c r="K675" s="106">
        <f t="shared" ref="K675" si="3139">(D675-D668)/$H$3*100000</f>
        <v>28.097271648873068</v>
      </c>
      <c r="L675" s="139">
        <f t="shared" ref="L675" si="3140">D675-D668</f>
        <v>23686</v>
      </c>
      <c r="N675" s="136">
        <f t="shared" ref="N675" si="3141">M675/H$3</f>
        <v>0</v>
      </c>
      <c r="O675" s="129">
        <f t="shared" ref="O675" si="3142">A675</f>
        <v>45018</v>
      </c>
    </row>
    <row r="676" spans="1:15" x14ac:dyDescent="0.3">
      <c r="A676" s="129">
        <v>45019</v>
      </c>
      <c r="B676" s="132">
        <v>23</v>
      </c>
      <c r="C676" s="114">
        <f t="shared" ref="C676" si="3143">D676-D675</f>
        <v>4983</v>
      </c>
      <c r="D676" s="141">
        <v>38359611</v>
      </c>
      <c r="E676" s="111" t="s">
        <v>88</v>
      </c>
      <c r="F676" s="187">
        <v>90900</v>
      </c>
      <c r="G676" s="188">
        <f t="shared" ref="G676" si="3144">F676-F675</f>
        <v>-3400</v>
      </c>
      <c r="H676" s="101">
        <f t="shared" ref="H676" si="3145">F676/H$3</f>
        <v>1.0782918149466192E-3</v>
      </c>
      <c r="I676" s="103">
        <f t="shared" ref="I676" si="3146">H676*41%</f>
        <v>4.4209964412811385E-4</v>
      </c>
      <c r="J676" s="104">
        <f t="shared" ref="J676" si="3147">I676/3*2</f>
        <v>2.9473309608540925E-4</v>
      </c>
      <c r="K676" s="106">
        <f t="shared" ref="K676" si="3148">(D676-D669)/$H$3*100000</f>
        <v>25.28232502965599</v>
      </c>
      <c r="L676" s="139">
        <f t="shared" ref="L676" si="3149">D676-D669</f>
        <v>21313</v>
      </c>
      <c r="N676" s="136">
        <f t="shared" ref="N676" si="3150">M676/H$3</f>
        <v>0</v>
      </c>
      <c r="O676" s="129">
        <f t="shared" ref="O676" si="3151">A676</f>
        <v>45019</v>
      </c>
    </row>
    <row r="677" spans="1:15" x14ac:dyDescent="0.3">
      <c r="A677" s="129">
        <v>45020</v>
      </c>
      <c r="B677" s="132">
        <v>22</v>
      </c>
      <c r="C677" s="114">
        <f t="shared" ref="C677" si="3152">D677-D676</f>
        <v>3732</v>
      </c>
      <c r="D677" s="141">
        <v>38363343</v>
      </c>
      <c r="E677" s="111" t="s">
        <v>88</v>
      </c>
      <c r="F677" s="187">
        <v>87700</v>
      </c>
      <c r="G677" s="188">
        <f t="shared" ref="G677" si="3153">F677-F676</f>
        <v>-3200</v>
      </c>
      <c r="H677" s="101">
        <f t="shared" ref="H677" si="3154">F677/H$3</f>
        <v>1.040332147093713E-3</v>
      </c>
      <c r="I677" s="103">
        <f t="shared" ref="I677" si="3155">H677*41%</f>
        <v>4.2653618030842231E-4</v>
      </c>
      <c r="J677" s="104">
        <f t="shared" ref="J677" si="3156">I677/3*2</f>
        <v>2.8435745353894821E-4</v>
      </c>
      <c r="K677" s="106">
        <f t="shared" ref="K677" si="3157">(D677-D670)/$H$3*100000</f>
        <v>23.571767497034401</v>
      </c>
      <c r="L677" s="139">
        <f t="shared" ref="L677" si="3158">D677-D670</f>
        <v>19871</v>
      </c>
      <c r="N677" s="136">
        <f t="shared" ref="N677" si="3159">M677/H$3</f>
        <v>0</v>
      </c>
      <c r="O677" s="129">
        <f t="shared" ref="O677" si="3160">A677</f>
        <v>45020</v>
      </c>
    </row>
    <row r="678" spans="1:15" x14ac:dyDescent="0.3">
      <c r="A678" s="129">
        <v>45021</v>
      </c>
      <c r="B678" s="132">
        <v>21</v>
      </c>
      <c r="C678" s="114">
        <f t="shared" ref="C678" si="3161">D678-D677</f>
        <v>3136</v>
      </c>
      <c r="D678" s="141">
        <v>38366479</v>
      </c>
      <c r="E678" s="111" t="s">
        <v>88</v>
      </c>
      <c r="F678" s="187">
        <v>84800</v>
      </c>
      <c r="G678" s="188">
        <f t="shared" ref="G678" si="3162">F678-F677</f>
        <v>-2900</v>
      </c>
      <c r="H678" s="101">
        <f t="shared" ref="H678" si="3163">F678/H$3</f>
        <v>1.0059311981020166E-3</v>
      </c>
      <c r="I678" s="103">
        <f t="shared" ref="I678" si="3164">H678*41%</f>
        <v>4.1243179122182677E-4</v>
      </c>
      <c r="J678" s="104">
        <f t="shared" ref="J678" si="3165">I678/3*2</f>
        <v>2.7495452748121783E-4</v>
      </c>
      <c r="K678" s="106">
        <f t="shared" ref="K678" si="3166">(D678-D671)/$H$3*100000</f>
        <v>21.964412811387898</v>
      </c>
      <c r="L678" s="139">
        <f t="shared" ref="L678" si="3167">D678-D671</f>
        <v>18516</v>
      </c>
      <c r="N678" s="136">
        <f t="shared" ref="N678" si="3168">M678/H$3</f>
        <v>0</v>
      </c>
      <c r="O678" s="129">
        <f t="shared" ref="O678" si="3169">A678</f>
        <v>45021</v>
      </c>
    </row>
    <row r="679" spans="1:15" x14ac:dyDescent="0.3">
      <c r="A679" s="129">
        <v>45022</v>
      </c>
      <c r="B679" s="132">
        <v>20</v>
      </c>
      <c r="C679" s="114">
        <f t="shared" ref="C679" si="3170">D679-D678</f>
        <v>2412</v>
      </c>
      <c r="D679" s="141">
        <v>38368891</v>
      </c>
      <c r="E679" s="111" t="s">
        <v>88</v>
      </c>
      <c r="F679" s="187">
        <v>81700</v>
      </c>
      <c r="G679" s="188">
        <f t="shared" ref="G679" si="3171">F679-F678</f>
        <v>-3100</v>
      </c>
      <c r="H679" s="101">
        <f t="shared" ref="H679" si="3172">F679/H$3</f>
        <v>9.6915776986951363E-4</v>
      </c>
      <c r="I679" s="103">
        <f t="shared" ref="I679" si="3173">H679*41%</f>
        <v>3.9735468564650056E-4</v>
      </c>
      <c r="J679" s="104">
        <f t="shared" ref="J679" si="3174">I679/3*2</f>
        <v>2.6490312376433372E-4</v>
      </c>
      <c r="K679" s="106">
        <f t="shared" ref="K679" si="3175">(D679-D672)/$H$3*100000</f>
        <v>20.461447212336893</v>
      </c>
      <c r="L679" s="139">
        <f t="shared" ref="L679" si="3176">D679-D672</f>
        <v>17249</v>
      </c>
      <c r="N679" s="136">
        <f t="shared" ref="N679" si="3177">M679/H$3</f>
        <v>0</v>
      </c>
      <c r="O679" s="129">
        <f t="shared" ref="O679" si="3178">A679</f>
        <v>45022</v>
      </c>
    </row>
    <row r="680" spans="1:15" x14ac:dyDescent="0.3">
      <c r="A680" s="129">
        <v>45023</v>
      </c>
      <c r="B680" s="132">
        <v>16</v>
      </c>
      <c r="C680" s="114">
        <f t="shared" ref="C680" si="3179">D680-D679</f>
        <v>0</v>
      </c>
      <c r="D680" s="141">
        <v>38368891</v>
      </c>
      <c r="E680" s="111" t="s">
        <v>88</v>
      </c>
      <c r="F680" s="187">
        <v>80400</v>
      </c>
      <c r="G680" s="188">
        <f t="shared" ref="G680" si="3180">F680-F679</f>
        <v>-1300</v>
      </c>
      <c r="H680" s="101">
        <f t="shared" ref="H680" si="3181">F680/H$3</f>
        <v>9.5373665480427043E-4</v>
      </c>
      <c r="I680" s="103">
        <f t="shared" ref="I680" si="3182">H680*41%</f>
        <v>3.9103202846975084E-4</v>
      </c>
      <c r="J680" s="104">
        <f t="shared" ref="J680" si="3183">I680/3*2</f>
        <v>2.6068801897983389E-4</v>
      </c>
      <c r="K680" s="106">
        <f t="shared" ref="K680" si="3184">(D680-D673)/$H$3*100000</f>
        <v>16.921708185053379</v>
      </c>
      <c r="L680" s="139">
        <f t="shared" ref="L680" si="3185">D680-D673</f>
        <v>14265</v>
      </c>
      <c r="N680" s="136">
        <f t="shared" ref="N680" si="3186">M680/H$3</f>
        <v>0</v>
      </c>
      <c r="O680" s="129">
        <f t="shared" ref="O680" si="3187">A680</f>
        <v>45023</v>
      </c>
    </row>
    <row r="681" spans="1:15" x14ac:dyDescent="0.3">
      <c r="A681" s="129">
        <v>45024</v>
      </c>
      <c r="B681" s="132">
        <v>16</v>
      </c>
      <c r="C681" s="114">
        <f t="shared" ref="C681" si="3188">D681-D680</f>
        <v>1</v>
      </c>
      <c r="D681" s="141">
        <v>38368892</v>
      </c>
      <c r="E681" s="111" t="s">
        <v>88</v>
      </c>
      <c r="F681" s="187">
        <v>79400</v>
      </c>
      <c r="G681" s="188">
        <f t="shared" ref="G681" si="3189">F681-F680</f>
        <v>-1000</v>
      </c>
      <c r="H681" s="101">
        <f t="shared" ref="H681" si="3190">F681/H$3</f>
        <v>9.4187425860023724E-4</v>
      </c>
      <c r="I681" s="103">
        <f t="shared" ref="I681" si="3191">H681*41%</f>
        <v>3.8616844602609723E-4</v>
      </c>
      <c r="J681" s="104">
        <f t="shared" ref="J681" si="3192">I681/3*2</f>
        <v>2.5744563068406484E-4</v>
      </c>
      <c r="K681" s="106">
        <f t="shared" ref="K681" si="3193">(D681-D674)/$H$3*100000</f>
        <v>16.921708185053379</v>
      </c>
      <c r="L681" s="139">
        <f t="shared" ref="L681" si="3194">D681-D674</f>
        <v>14265</v>
      </c>
      <c r="N681" s="136">
        <f t="shared" ref="N681" si="3195">M681/H$3</f>
        <v>0</v>
      </c>
      <c r="O681" s="129">
        <f t="shared" ref="O681" si="3196">A681</f>
        <v>45024</v>
      </c>
    </row>
    <row r="682" spans="1:15" x14ac:dyDescent="0.3">
      <c r="A682" s="129">
        <v>45025</v>
      </c>
      <c r="B682" s="132">
        <v>15</v>
      </c>
      <c r="C682" s="114">
        <f t="shared" ref="C682" si="3197">D682-D681</f>
        <v>1</v>
      </c>
      <c r="D682" s="141">
        <v>38368893</v>
      </c>
      <c r="E682" s="111" t="s">
        <v>88</v>
      </c>
      <c r="F682" s="187">
        <v>71600</v>
      </c>
      <c r="G682" s="188">
        <f t="shared" ref="G682" si="3198">F682-F681</f>
        <v>-7800</v>
      </c>
      <c r="H682" s="101">
        <f t="shared" ref="H682" si="3199">F682/H$3</f>
        <v>8.4934756820877818E-4</v>
      </c>
      <c r="I682" s="103">
        <f t="shared" ref="I682" si="3200">H682*41%</f>
        <v>3.4823250296559904E-4</v>
      </c>
      <c r="J682" s="104">
        <f t="shared" ref="J682" si="3201">I682/3*2</f>
        <v>2.3215500197706603E-4</v>
      </c>
      <c r="K682" s="106">
        <f t="shared" ref="K682" si="3202">(D682-D675)/$H$3*100000</f>
        <v>16.921708185053379</v>
      </c>
      <c r="L682" s="139">
        <f t="shared" ref="L682" si="3203">D682-D675</f>
        <v>14265</v>
      </c>
      <c r="N682" s="136">
        <f t="shared" ref="N682" si="3204">M682/H$3</f>
        <v>0</v>
      </c>
      <c r="O682" s="129">
        <f t="shared" ref="O682" si="3205">A682</f>
        <v>45025</v>
      </c>
    </row>
    <row r="683" spans="1:15" x14ac:dyDescent="0.3">
      <c r="A683" s="129">
        <v>45026</v>
      </c>
      <c r="B683" s="132">
        <v>10</v>
      </c>
      <c r="C683" s="114">
        <f t="shared" ref="C683" si="3206">D683-D682</f>
        <v>1</v>
      </c>
      <c r="D683" s="141">
        <v>38368894</v>
      </c>
      <c r="E683" s="111" t="s">
        <v>88</v>
      </c>
      <c r="F683" s="187">
        <v>64500</v>
      </c>
      <c r="G683" s="188">
        <f t="shared" ref="G683" si="3207">F683-F682</f>
        <v>-7100</v>
      </c>
      <c r="H683" s="101">
        <f t="shared" ref="H683" si="3208">F683/H$3</f>
        <v>7.6512455516014231E-4</v>
      </c>
      <c r="I683" s="103">
        <f t="shared" ref="I683" si="3209">H683*41%</f>
        <v>3.1370106761565835E-4</v>
      </c>
      <c r="J683" s="104">
        <f t="shared" ref="J683" si="3210">I683/3*2</f>
        <v>2.0913404507710558E-4</v>
      </c>
      <c r="K683" s="106">
        <f t="shared" ref="K683" si="3211">(D683-D676)/$H$3*100000</f>
        <v>11.011862396204032</v>
      </c>
      <c r="L683" s="139">
        <f t="shared" ref="L683" si="3212">D683-D676</f>
        <v>9283</v>
      </c>
      <c r="N683" s="136">
        <f t="shared" ref="N683" si="3213">M683/H$3</f>
        <v>0</v>
      </c>
      <c r="O683" s="129">
        <f t="shared" ref="O683" si="3214">A683</f>
        <v>45026</v>
      </c>
    </row>
    <row r="684" spans="1:15" x14ac:dyDescent="0.3">
      <c r="A684" s="129">
        <v>45027</v>
      </c>
      <c r="B684" s="132">
        <v>12</v>
      </c>
      <c r="C684" s="114">
        <f t="shared" ref="C684" si="3215">D684-D683</f>
        <v>5416</v>
      </c>
      <c r="D684" s="141">
        <v>38374310</v>
      </c>
      <c r="E684" s="111" t="s">
        <v>88</v>
      </c>
      <c r="F684" s="187">
        <v>63900</v>
      </c>
      <c r="G684" s="188">
        <f t="shared" ref="G684" si="3216">F684-F683</f>
        <v>-600</v>
      </c>
      <c r="H684" s="101">
        <f t="shared" ref="H684" si="3217">F684/H$3</f>
        <v>7.5800711743772241E-4</v>
      </c>
      <c r="I684" s="103">
        <f t="shared" ref="I684" si="3218">H684*41%</f>
        <v>3.1078291814946619E-4</v>
      </c>
      <c r="J684" s="104">
        <f t="shared" ref="J684" si="3219">I684/3*2</f>
        <v>2.0718861209964413E-4</v>
      </c>
      <c r="K684" s="106">
        <f t="shared" ref="K684" si="3220">(D684-D677)/$H$3*100000</f>
        <v>13.009489916963226</v>
      </c>
      <c r="L684" s="139">
        <f t="shared" ref="L684" si="3221">D684-D677</f>
        <v>10967</v>
      </c>
      <c r="N684" s="136">
        <f t="shared" ref="N684" si="3222">M684/H$3</f>
        <v>0</v>
      </c>
      <c r="O684" s="129">
        <f t="shared" ref="O684" si="3223">A684</f>
        <v>45027</v>
      </c>
    </row>
    <row r="685" spans="1:15" x14ac:dyDescent="0.3">
      <c r="A685" s="129">
        <v>45028</v>
      </c>
      <c r="B685" s="132">
        <v>12</v>
      </c>
      <c r="C685" s="114">
        <f t="shared" ref="C685" si="3224">D685-D684</f>
        <v>3346</v>
      </c>
      <c r="D685" s="141">
        <v>38377656</v>
      </c>
      <c r="E685" s="111" t="s">
        <v>88</v>
      </c>
      <c r="F685" s="187">
        <v>62100</v>
      </c>
      <c r="G685" s="188">
        <f t="shared" ref="G685" si="3225">F685-F684</f>
        <v>-1800</v>
      </c>
      <c r="H685" s="101">
        <f t="shared" ref="H685" si="3226">F685/H$3</f>
        <v>7.3665480427046262E-4</v>
      </c>
      <c r="I685" s="103">
        <f t="shared" ref="I685" si="3227">H685*41%</f>
        <v>3.0202846975088964E-4</v>
      </c>
      <c r="J685" s="104">
        <f t="shared" ref="J685" si="3228">I685/3*2</f>
        <v>2.0135231316725975E-4</v>
      </c>
      <c r="K685" s="106">
        <f t="shared" ref="K685" si="3229">(D685-D678)/$H$3*100000</f>
        <v>13.258600237247924</v>
      </c>
      <c r="L685" s="139">
        <f t="shared" ref="L685" si="3230">D685-D678</f>
        <v>11177</v>
      </c>
      <c r="N685" s="136">
        <f t="shared" ref="N685" si="3231">M685/H$3</f>
        <v>0</v>
      </c>
      <c r="O685" s="129">
        <f t="shared" ref="O685" si="3232">A685</f>
        <v>45028</v>
      </c>
    </row>
    <row r="686" spans="1:15" x14ac:dyDescent="0.3">
      <c r="A686" s="129">
        <v>45029</v>
      </c>
      <c r="B686" s="132">
        <v>13</v>
      </c>
      <c r="C686" s="114">
        <f t="shared" ref="C686" si="3233">D686-D685</f>
        <v>2700</v>
      </c>
      <c r="D686" s="141">
        <v>38380356</v>
      </c>
      <c r="E686" s="111" t="s">
        <v>88</v>
      </c>
      <c r="F686" s="187">
        <v>60500</v>
      </c>
      <c r="G686" s="188">
        <f t="shared" ref="G686" si="3234">F686-F685</f>
        <v>-1600</v>
      </c>
      <c r="H686" s="101">
        <f t="shared" ref="H686" si="3235">F686/H$3</f>
        <v>7.1767497034400953E-4</v>
      </c>
      <c r="I686" s="103">
        <f t="shared" ref="I686" si="3236">H686*41%</f>
        <v>2.9424673784104387E-4</v>
      </c>
      <c r="J686" s="104">
        <f t="shared" ref="J686" si="3237">I686/3*2</f>
        <v>1.9616449189402925E-4</v>
      </c>
      <c r="K686" s="106">
        <f t="shared" ref="K686" si="3238">(D686-D679)/$H$3*100000</f>
        <v>13.600237247924081</v>
      </c>
      <c r="L686" s="139">
        <f t="shared" ref="L686" si="3239">D686-D679</f>
        <v>11465</v>
      </c>
      <c r="N686" s="136">
        <f t="shared" ref="N686" si="3240">M686/H$3</f>
        <v>0</v>
      </c>
      <c r="O686" s="129">
        <f t="shared" ref="O686" si="3241">A686</f>
        <v>45029</v>
      </c>
    </row>
    <row r="687" spans="1:15" x14ac:dyDescent="0.3">
      <c r="A687" s="129">
        <v>45030</v>
      </c>
      <c r="B687" s="132">
        <v>14</v>
      </c>
      <c r="C687" s="114">
        <f t="shared" ref="C687:C688" si="3242">D687-D686</f>
        <v>2030</v>
      </c>
      <c r="D687" s="141">
        <v>38382386</v>
      </c>
      <c r="E687" s="111" t="s">
        <v>88</v>
      </c>
      <c r="F687" s="187">
        <v>61200</v>
      </c>
      <c r="G687" s="188">
        <f t="shared" ref="G687:G688" si="3243">F687-F686</f>
        <v>700</v>
      </c>
      <c r="H687" s="101">
        <f t="shared" ref="H687:H688" si="3244">F687/H$3</f>
        <v>7.2597864768683272E-4</v>
      </c>
      <c r="I687" s="103">
        <f t="shared" ref="I687:I688" si="3245">H687*41%</f>
        <v>2.9765124555160142E-4</v>
      </c>
      <c r="J687" s="104">
        <f t="shared" ref="J687:J688" si="3246">I687/3*2</f>
        <v>1.9843416370106761E-4</v>
      </c>
      <c r="K687" s="106">
        <f t="shared" ref="K687:K688" si="3247">(D687-D680)/$H$3*100000</f>
        <v>16.008303677342823</v>
      </c>
      <c r="L687" s="139">
        <f t="shared" ref="L687:L688" si="3248">D687-D680</f>
        <v>13495</v>
      </c>
      <c r="N687" s="136">
        <f t="shared" ref="N687:N688" si="3249">M687/H$3</f>
        <v>0</v>
      </c>
      <c r="O687" s="129">
        <f t="shared" ref="O687:O688" si="3250">A687</f>
        <v>45030</v>
      </c>
    </row>
    <row r="688" spans="1:15" x14ac:dyDescent="0.3">
      <c r="A688" s="129">
        <v>45031</v>
      </c>
      <c r="B688" s="132">
        <v>14</v>
      </c>
      <c r="C688" s="114">
        <f t="shared" si="3242"/>
        <v>0</v>
      </c>
      <c r="D688" s="141">
        <v>38382386</v>
      </c>
      <c r="E688" s="111" t="s">
        <v>88</v>
      </c>
      <c r="F688" s="187">
        <v>60300</v>
      </c>
      <c r="G688" s="188">
        <f t="shared" si="3243"/>
        <v>-900</v>
      </c>
      <c r="H688" s="101">
        <f t="shared" si="3244"/>
        <v>7.1530249110320283E-4</v>
      </c>
      <c r="I688" s="103">
        <f t="shared" si="3245"/>
        <v>2.9327402135231314E-4</v>
      </c>
      <c r="J688" s="104">
        <f t="shared" si="3246"/>
        <v>1.9551601423487542E-4</v>
      </c>
      <c r="K688" s="106">
        <f t="shared" si="3247"/>
        <v>16.007117437722417</v>
      </c>
      <c r="L688" s="139">
        <f t="shared" si="3248"/>
        <v>13494</v>
      </c>
      <c r="N688" s="136">
        <f t="shared" si="3249"/>
        <v>0</v>
      </c>
      <c r="O688" s="129">
        <f t="shared" si="3250"/>
        <v>45031</v>
      </c>
    </row>
    <row r="689" spans="1:15" x14ac:dyDescent="0.3">
      <c r="A689" s="129">
        <v>45032</v>
      </c>
      <c r="B689" s="132">
        <v>14</v>
      </c>
      <c r="C689" s="114">
        <f t="shared" ref="C689" si="3251">D689-D688</f>
        <v>1</v>
      </c>
      <c r="D689" s="141">
        <v>38382387</v>
      </c>
      <c r="E689" s="111" t="s">
        <v>88</v>
      </c>
      <c r="F689" s="187">
        <v>54000</v>
      </c>
      <c r="G689" s="188">
        <f t="shared" ref="G689" si="3252">F689-F688</f>
        <v>-6300</v>
      </c>
      <c r="H689" s="101">
        <f t="shared" ref="H689" si="3253">F689/H$3</f>
        <v>6.4056939501779355E-4</v>
      </c>
      <c r="I689" s="103">
        <f t="shared" ref="I689" si="3254">H689*41%</f>
        <v>2.6263345195729534E-4</v>
      </c>
      <c r="J689" s="104">
        <f t="shared" ref="J689" si="3255">I689/3*2</f>
        <v>1.7508896797153022E-4</v>
      </c>
      <c r="K689" s="106">
        <f t="shared" ref="K689" si="3256">(D689-D682)/$H$3*100000</f>
        <v>16.007117437722417</v>
      </c>
      <c r="L689" s="139">
        <f t="shared" ref="L689" si="3257">D689-D682</f>
        <v>13494</v>
      </c>
      <c r="N689" s="136">
        <f t="shared" ref="N689" si="3258">M689/H$3</f>
        <v>0</v>
      </c>
      <c r="O689" s="129">
        <f t="shared" ref="O689" si="3259">A689</f>
        <v>45032</v>
      </c>
    </row>
    <row r="690" spans="1:15" x14ac:dyDescent="0.3">
      <c r="A690" s="129">
        <v>45033</v>
      </c>
      <c r="B690" s="132">
        <v>18</v>
      </c>
      <c r="C690" s="114">
        <f t="shared" ref="C690" si="3260">D690-D689</f>
        <v>3139</v>
      </c>
      <c r="D690" s="141">
        <v>38385526</v>
      </c>
      <c r="E690" s="111" t="s">
        <v>88</v>
      </c>
      <c r="F690" s="187">
        <v>51400</v>
      </c>
      <c r="G690" s="188">
        <f t="shared" ref="G690" si="3261">F690-F689</f>
        <v>-2600</v>
      </c>
      <c r="H690" s="101">
        <f t="shared" ref="H690" si="3262">F690/H$3</f>
        <v>6.0972716488730727E-4</v>
      </c>
      <c r="I690" s="103">
        <f t="shared" ref="I690" si="3263">H690*41%</f>
        <v>2.4998813760379596E-4</v>
      </c>
      <c r="J690" s="104">
        <f t="shared" ref="J690" si="3264">I690/3*2</f>
        <v>1.6665875840253064E-4</v>
      </c>
      <c r="K690" s="106">
        <f t="shared" ref="K690" si="3265">(D690-D683)/$H$3*100000</f>
        <v>19.72953736654804</v>
      </c>
      <c r="L690" s="139">
        <f t="shared" ref="L690" si="3266">D690-D683</f>
        <v>16632</v>
      </c>
      <c r="N690" s="136">
        <f t="shared" ref="N690" si="3267">M690/H$3</f>
        <v>0</v>
      </c>
      <c r="O690" s="129">
        <f t="shared" ref="O690" si="3268">A690</f>
        <v>45033</v>
      </c>
    </row>
    <row r="691" spans="1:15" x14ac:dyDescent="0.3">
      <c r="A691" s="129">
        <v>45034</v>
      </c>
      <c r="B691" s="132">
        <v>15</v>
      </c>
      <c r="C691" s="114">
        <f t="shared" ref="C691" si="3269">D691-D690</f>
        <v>2721</v>
      </c>
      <c r="D691" s="141">
        <v>38388247</v>
      </c>
      <c r="E691" s="111" t="s">
        <v>88</v>
      </c>
      <c r="F691" s="187">
        <v>49300</v>
      </c>
      <c r="G691" s="188">
        <f t="shared" ref="G691" si="3270">F691-F690</f>
        <v>-2100</v>
      </c>
      <c r="H691" s="101">
        <f t="shared" ref="H691" si="3271">F691/H$3</f>
        <v>5.8481613285883748E-4</v>
      </c>
      <c r="I691" s="103">
        <f t="shared" ref="I691" si="3272">H691*41%</f>
        <v>2.3977461447212336E-4</v>
      </c>
      <c r="J691" s="104">
        <f t="shared" ref="J691" si="3273">I691/3*2</f>
        <v>1.5984974298141556E-4</v>
      </c>
      <c r="K691" s="106">
        <f t="shared" ref="K691" si="3274">(D691-D684)/$H$3*100000</f>
        <v>16.532621589561092</v>
      </c>
      <c r="L691" s="139">
        <f t="shared" ref="L691" si="3275">D691-D684</f>
        <v>13937</v>
      </c>
      <c r="N691" s="136">
        <f t="shared" ref="N691" si="3276">M691/H$3</f>
        <v>0</v>
      </c>
      <c r="O691" s="129">
        <f t="shared" ref="O691" si="3277">A691</f>
        <v>45034</v>
      </c>
    </row>
    <row r="692" spans="1:15" x14ac:dyDescent="0.3">
      <c r="A692" s="129">
        <v>45035</v>
      </c>
      <c r="B692" s="132">
        <v>14</v>
      </c>
      <c r="C692" s="114">
        <f t="shared" ref="C692" si="3278">D692-D691</f>
        <v>2237</v>
      </c>
      <c r="D692" s="141">
        <v>38390484</v>
      </c>
      <c r="E692" s="111" t="s">
        <v>88</v>
      </c>
      <c r="F692" s="187">
        <v>47600</v>
      </c>
      <c r="G692" s="188">
        <f t="shared" ref="G692" si="3279">F692-F691</f>
        <v>-1700</v>
      </c>
      <c r="H692" s="101">
        <f t="shared" ref="H692" si="3280">F692/H$3</f>
        <v>5.6465005931198098E-4</v>
      </c>
      <c r="I692" s="103">
        <f t="shared" ref="I692" si="3281">H692*41%</f>
        <v>2.315065243179122E-4</v>
      </c>
      <c r="J692" s="104">
        <f t="shared" ref="J692" si="3282">I692/3*2</f>
        <v>1.5433768287860812E-4</v>
      </c>
      <c r="K692" s="106">
        <f t="shared" ref="K692" si="3283">(D692-D685)/$H$3*100000</f>
        <v>15.217081850533807</v>
      </c>
      <c r="L692" s="139">
        <f t="shared" ref="L692" si="3284">D692-D685</f>
        <v>12828</v>
      </c>
      <c r="N692" s="136">
        <f t="shared" ref="N692" si="3285">M692/H$3</f>
        <v>0</v>
      </c>
      <c r="O692" s="129">
        <f t="shared" ref="O692" si="3286">A692</f>
        <v>45035</v>
      </c>
    </row>
    <row r="693" spans="1:15" x14ac:dyDescent="0.3">
      <c r="A693" s="129">
        <v>45036</v>
      </c>
      <c r="B693" s="132">
        <v>14</v>
      </c>
      <c r="C693" s="114">
        <f t="shared" ref="C693" si="3287">D693-D692</f>
        <v>1882</v>
      </c>
      <c r="D693" s="141">
        <v>38392366</v>
      </c>
      <c r="E693" s="111" t="s">
        <v>88</v>
      </c>
      <c r="F693" s="187">
        <v>46400</v>
      </c>
      <c r="G693" s="188">
        <f t="shared" ref="G693" si="3288">F693-F692</f>
        <v>-1200</v>
      </c>
      <c r="H693" s="101">
        <f t="shared" ref="H693" si="3289">F693/H$3</f>
        <v>5.5041518386714119E-4</v>
      </c>
      <c r="I693" s="103">
        <f t="shared" ref="I693" si="3290">H693*41%</f>
        <v>2.2567022538552787E-4</v>
      </c>
      <c r="J693" s="104">
        <f t="shared" ref="J693" si="3291">I693/3*2</f>
        <v>1.5044681692368524E-4</v>
      </c>
      <c r="K693" s="106">
        <f t="shared" ref="K693" si="3292">(D693-D686)/$H$3*100000</f>
        <v>14.24673784104389</v>
      </c>
      <c r="L693" s="139">
        <f t="shared" ref="L693" si="3293">D693-D686</f>
        <v>12010</v>
      </c>
      <c r="N693" s="136">
        <f t="shared" ref="N693" si="3294">M693/H$3</f>
        <v>0</v>
      </c>
      <c r="O693" s="129">
        <f t="shared" ref="O693" si="3295">A693</f>
        <v>45036</v>
      </c>
    </row>
    <row r="694" spans="1:15" x14ac:dyDescent="0.3">
      <c r="A694" s="129">
        <v>45037</v>
      </c>
      <c r="B694" s="132">
        <v>13</v>
      </c>
      <c r="C694" s="114">
        <f t="shared" ref="C694" si="3296">D694-D693</f>
        <v>1626</v>
      </c>
      <c r="D694" s="141">
        <v>38393992</v>
      </c>
      <c r="E694" s="111" t="s">
        <v>88</v>
      </c>
      <c r="F694" s="187">
        <v>47200</v>
      </c>
      <c r="G694" s="188">
        <f t="shared" ref="G694" si="3297">F694-F693</f>
        <v>800</v>
      </c>
      <c r="H694" s="101">
        <f t="shared" ref="H694" si="3298">F694/H$3</f>
        <v>5.5990510083036768E-4</v>
      </c>
      <c r="I694" s="103">
        <f t="shared" ref="I694" si="3299">H694*41%</f>
        <v>2.2956109134045073E-4</v>
      </c>
      <c r="J694" s="104">
        <f t="shared" ref="J694" si="3300">I694/3*2</f>
        <v>1.5304072756030048E-4</v>
      </c>
      <c r="K694" s="106">
        <f t="shared" ref="K694" si="3301">(D694-D687)/$H$3*100000</f>
        <v>13.76749703440095</v>
      </c>
      <c r="L694" s="139">
        <f t="shared" ref="L694" si="3302">D694-D687</f>
        <v>11606</v>
      </c>
      <c r="N694" s="136">
        <f t="shared" ref="N694" si="3303">M694/H$3</f>
        <v>0</v>
      </c>
      <c r="O694" s="129">
        <f t="shared" ref="O694" si="3304">A694</f>
        <v>45037</v>
      </c>
    </row>
    <row r="695" spans="1:15" x14ac:dyDescent="0.3">
      <c r="A695" s="129">
        <v>45038</v>
      </c>
      <c r="B695" s="132">
        <v>13</v>
      </c>
      <c r="C695" s="114">
        <f t="shared" ref="C695" si="3305">D695-D694</f>
        <v>1</v>
      </c>
      <c r="D695" s="141">
        <v>38393993</v>
      </c>
      <c r="E695" s="111" t="s">
        <v>88</v>
      </c>
      <c r="F695" s="187">
        <v>46500</v>
      </c>
      <c r="G695" s="188">
        <f t="shared" ref="G695" si="3306">F695-F694</f>
        <v>-700</v>
      </c>
      <c r="H695" s="101">
        <f t="shared" ref="H695" si="3307">F695/H$3</f>
        <v>5.5160142348754449E-4</v>
      </c>
      <c r="I695" s="103">
        <f t="shared" ref="I695" si="3308">H695*41%</f>
        <v>2.2615658362989323E-4</v>
      </c>
      <c r="J695" s="104">
        <f t="shared" ref="J695" si="3309">I695/3*2</f>
        <v>1.5077105575326215E-4</v>
      </c>
      <c r="K695" s="106">
        <f t="shared" ref="K695" si="3310">(D695-D688)/$H$3*100000</f>
        <v>13.768683274021353</v>
      </c>
      <c r="L695" s="139">
        <f t="shared" ref="L695" si="3311">D695-D688</f>
        <v>11607</v>
      </c>
      <c r="N695" s="136">
        <f t="shared" ref="N695" si="3312">M695/H$3</f>
        <v>0</v>
      </c>
      <c r="O695" s="129">
        <f t="shared" ref="O695" si="3313">A695</f>
        <v>45038</v>
      </c>
    </row>
    <row r="696" spans="1:15" x14ac:dyDescent="0.3">
      <c r="A696" s="129">
        <v>45039</v>
      </c>
      <c r="B696" s="132">
        <v>12</v>
      </c>
      <c r="C696" s="114">
        <f t="shared" ref="C696" si="3314">D696-D695</f>
        <v>-1</v>
      </c>
      <c r="D696" s="141">
        <v>38393992</v>
      </c>
      <c r="E696" s="111" t="s">
        <v>88</v>
      </c>
      <c r="F696" s="187">
        <v>42200</v>
      </c>
      <c r="G696" s="188">
        <f t="shared" ref="G696" si="3315">F696-F695</f>
        <v>-4300</v>
      </c>
      <c r="H696" s="101">
        <f t="shared" ref="H696" si="3316">F696/H$3</f>
        <v>5.0059311981020171E-4</v>
      </c>
      <c r="I696" s="103">
        <f t="shared" ref="I696" si="3317">H696*41%</f>
        <v>2.0524317912218269E-4</v>
      </c>
      <c r="J696" s="104">
        <f t="shared" ref="J696" si="3318">I696/3*2</f>
        <v>1.3682878608145514E-4</v>
      </c>
      <c r="K696" s="106">
        <f t="shared" ref="K696" si="3319">(D696-D689)/$H$3*100000</f>
        <v>13.766310794780546</v>
      </c>
      <c r="L696" s="139">
        <f t="shared" ref="L696" si="3320">D696-D689</f>
        <v>11605</v>
      </c>
      <c r="N696" s="136">
        <f t="shared" ref="N696" si="3321">M696/H$3</f>
        <v>0</v>
      </c>
      <c r="O696" s="129">
        <f t="shared" ref="O696" si="3322">A696</f>
        <v>45039</v>
      </c>
    </row>
    <row r="697" spans="1:15" x14ac:dyDescent="0.3">
      <c r="A697" s="129">
        <v>45040</v>
      </c>
      <c r="B697" s="132">
        <v>13</v>
      </c>
      <c r="C697" s="114">
        <f t="shared" ref="C697" si="3323">D697-D696</f>
        <v>2467</v>
      </c>
      <c r="D697" s="141">
        <v>38396459</v>
      </c>
      <c r="E697" s="111" t="s">
        <v>88</v>
      </c>
      <c r="F697" s="187">
        <v>40600</v>
      </c>
      <c r="G697" s="188">
        <f t="shared" ref="G697" si="3324">F697-F696</f>
        <v>-1600</v>
      </c>
      <c r="H697" s="101">
        <f t="shared" ref="H697" si="3325">F697/H$3</f>
        <v>4.8161328588374852E-4</v>
      </c>
      <c r="I697" s="103">
        <f t="shared" ref="I697" si="3326">H697*41%</f>
        <v>1.9746144721233689E-4</v>
      </c>
      <c r="J697" s="104">
        <f t="shared" ref="J697" si="3327">I697/3*2</f>
        <v>1.3164096480822458E-4</v>
      </c>
      <c r="K697" s="106">
        <f t="shared" ref="K697" si="3328">(D697-D690)/$H$3*100000</f>
        <v>12.969157769869515</v>
      </c>
      <c r="L697" s="139">
        <f t="shared" ref="L697" si="3329">D697-D690</f>
        <v>10933</v>
      </c>
      <c r="N697" s="136">
        <f t="shared" ref="N697" si="3330">M697/H$3</f>
        <v>0</v>
      </c>
      <c r="O697" s="129">
        <f t="shared" ref="O697" si="3331">A697</f>
        <v>45040</v>
      </c>
    </row>
    <row r="698" spans="1:15" x14ac:dyDescent="0.3">
      <c r="A698" s="129">
        <v>45041</v>
      </c>
      <c r="B698" s="132">
        <v>11</v>
      </c>
      <c r="C698" s="114">
        <f t="shared" ref="C698" si="3332">D698-D697</f>
        <v>2422</v>
      </c>
      <c r="D698" s="141">
        <v>38398881</v>
      </c>
      <c r="E698" s="111" t="s">
        <v>88</v>
      </c>
      <c r="F698" s="187">
        <v>39500</v>
      </c>
      <c r="G698" s="188">
        <f t="shared" ref="G698" si="3333">F698-F697</f>
        <v>-1100</v>
      </c>
      <c r="H698" s="101">
        <f t="shared" ref="H698" si="3334">F698/H$3</f>
        <v>4.6856465005931197E-4</v>
      </c>
      <c r="I698" s="103">
        <f t="shared" ref="I698" si="3335">H698*41%</f>
        <v>1.921115065243179E-4</v>
      </c>
      <c r="J698" s="104">
        <f t="shared" ref="J698" si="3336">I698/3*2</f>
        <v>1.2807433768287859E-4</v>
      </c>
      <c r="K698" s="106">
        <f t="shared" ref="K698" si="3337">(D698-D691)/$H$3*100000</f>
        <v>12.614472123368921</v>
      </c>
      <c r="L698" s="139">
        <f t="shared" ref="L698" si="3338">D698-D691</f>
        <v>10634</v>
      </c>
      <c r="N698" s="136">
        <f t="shared" ref="N698" si="3339">M698/H$3</f>
        <v>0</v>
      </c>
      <c r="O698" s="129">
        <f t="shared" ref="O698" si="3340">A698</f>
        <v>45041</v>
      </c>
    </row>
    <row r="699" spans="1:15" x14ac:dyDescent="0.3">
      <c r="A699" s="129">
        <v>45042</v>
      </c>
      <c r="B699" s="132">
        <v>11</v>
      </c>
      <c r="C699" s="114">
        <f t="shared" ref="C699" si="3341">D699-D698</f>
        <v>1885</v>
      </c>
      <c r="D699" s="141">
        <v>38400766</v>
      </c>
      <c r="E699" s="111" t="s">
        <v>88</v>
      </c>
      <c r="F699" s="187">
        <v>38100</v>
      </c>
      <c r="G699" s="188">
        <f t="shared" ref="G699" si="3342">F699-F698</f>
        <v>-1400</v>
      </c>
      <c r="H699" s="101">
        <f t="shared" ref="H699" si="3343">F699/H$3</f>
        <v>4.5195729537366548E-4</v>
      </c>
      <c r="I699" s="103">
        <f t="shared" ref="I699" si="3344">H699*41%</f>
        <v>1.8530249110320285E-4</v>
      </c>
      <c r="J699" s="104">
        <f t="shared" ref="J699" si="3345">I699/3*2</f>
        <v>1.235349940688019E-4</v>
      </c>
      <c r="K699" s="106">
        <f t="shared" ref="K699" si="3346">(D699-D692)/$H$3*100000</f>
        <v>12.196915776986952</v>
      </c>
      <c r="L699" s="139">
        <f t="shared" ref="L699" si="3347">D699-D692</f>
        <v>10282</v>
      </c>
      <c r="N699" s="136">
        <f t="shared" ref="N699" si="3348">M699/H$3</f>
        <v>0</v>
      </c>
      <c r="O699" s="129">
        <f t="shared" ref="O699" si="3349">A699</f>
        <v>45042</v>
      </c>
    </row>
    <row r="700" spans="1:15" x14ac:dyDescent="0.3">
      <c r="A700" s="129">
        <v>45043</v>
      </c>
      <c r="B700" s="132">
        <v>11</v>
      </c>
      <c r="C700" s="114">
        <f t="shared" ref="C700" si="3350">D700-D699</f>
        <v>1668</v>
      </c>
      <c r="D700" s="141">
        <v>38402434</v>
      </c>
      <c r="E700" s="111" t="s">
        <v>88</v>
      </c>
      <c r="F700" s="187">
        <v>37200</v>
      </c>
      <c r="G700" s="188">
        <f t="shared" ref="G700" si="3351">F700-F699</f>
        <v>-900</v>
      </c>
      <c r="H700" s="101">
        <f t="shared" ref="H700" si="3352">F700/H$3</f>
        <v>4.4128113879003558E-4</v>
      </c>
      <c r="I700" s="103">
        <f t="shared" ref="I700" si="3353">H700*41%</f>
        <v>1.8092526690391457E-4</v>
      </c>
      <c r="J700" s="104">
        <f t="shared" ref="J700" si="3354">I700/3*2</f>
        <v>1.2061684460260972E-4</v>
      </c>
      <c r="K700" s="106">
        <f t="shared" ref="K700" si="3355">(D700-D693)/$H$3*100000</f>
        <v>11.943060498220641</v>
      </c>
      <c r="L700" s="139">
        <f t="shared" ref="L700" si="3356">D700-D693</f>
        <v>10068</v>
      </c>
      <c r="N700" s="136">
        <f t="shared" ref="N700" si="3357">M700/H$3</f>
        <v>0</v>
      </c>
      <c r="O700" s="129">
        <f t="shared" ref="O700" si="3358">A700</f>
        <v>45043</v>
      </c>
    </row>
    <row r="701" spans="1:15" x14ac:dyDescent="0.3">
      <c r="A701" s="129">
        <v>45044</v>
      </c>
      <c r="B701" s="132">
        <v>11</v>
      </c>
      <c r="C701" s="114">
        <f t="shared" ref="C701" si="3359">D701-D700</f>
        <v>1233</v>
      </c>
      <c r="D701" s="141">
        <v>38403667</v>
      </c>
      <c r="E701" s="111" t="s">
        <v>88</v>
      </c>
      <c r="F701" s="187">
        <v>37700</v>
      </c>
      <c r="G701" s="188">
        <f t="shared" ref="G701" si="3360">F701-F700</f>
        <v>500</v>
      </c>
      <c r="H701" s="101">
        <f t="shared" ref="H701" si="3361">F701/H$3</f>
        <v>4.4721233689205218E-4</v>
      </c>
      <c r="I701" s="103">
        <f t="shared" ref="I701" si="3362">H701*41%</f>
        <v>1.8335705812574138E-4</v>
      </c>
      <c r="J701" s="104">
        <f t="shared" ref="J701" si="3363">I701/3*2</f>
        <v>1.2223803875049426E-4</v>
      </c>
      <c r="K701" s="106">
        <f t="shared" ref="K701" si="3364">(D701-D694)/$H$3*100000</f>
        <v>11.476868327402135</v>
      </c>
      <c r="L701" s="139">
        <f t="shared" ref="L701" si="3365">D701-D694</f>
        <v>9675</v>
      </c>
      <c r="N701" s="136">
        <f t="shared" ref="N701" si="3366">M701/H$3</f>
        <v>0</v>
      </c>
      <c r="O701" s="129">
        <f t="shared" ref="O701" si="3367">A701</f>
        <v>45044</v>
      </c>
    </row>
    <row r="702" spans="1:15" x14ac:dyDescent="0.3">
      <c r="A702" s="129">
        <v>45045</v>
      </c>
      <c r="B702" s="132">
        <v>9</v>
      </c>
      <c r="C702" s="114">
        <f t="shared" ref="C702:C704" si="3368">D702-D701</f>
        <v>1</v>
      </c>
      <c r="D702" s="141">
        <v>38403668</v>
      </c>
      <c r="E702" s="111" t="s">
        <v>88</v>
      </c>
      <c r="F702" s="187">
        <v>37701</v>
      </c>
      <c r="G702" s="188">
        <f t="shared" ref="G702:G704" si="3369">F702-F701</f>
        <v>1</v>
      </c>
      <c r="H702" s="101">
        <f t="shared" ref="H702:H704" si="3370">F702/H$3</f>
        <v>4.4722419928825623E-4</v>
      </c>
      <c r="I702" s="103">
        <f t="shared" ref="I702:I704" si="3371">H702*41%</f>
        <v>1.8336192170818503E-4</v>
      </c>
      <c r="J702" s="104">
        <f t="shared" ref="J702:J704" si="3372">I702/3*2</f>
        <v>1.2224128113879002E-4</v>
      </c>
      <c r="K702" s="106">
        <f t="shared" ref="K702:K704" si="3373">(D702-D695)/$H$3*100000</f>
        <v>11.476868327402135</v>
      </c>
      <c r="L702" s="139">
        <f t="shared" ref="L702:L704" si="3374">D702-D695</f>
        <v>9675</v>
      </c>
      <c r="N702" s="136">
        <f t="shared" ref="N702:N704" si="3375">M702/H$3</f>
        <v>0</v>
      </c>
      <c r="O702" s="129">
        <f t="shared" ref="O702:O704" si="3376">A702</f>
        <v>45045</v>
      </c>
    </row>
    <row r="703" spans="1:15" x14ac:dyDescent="0.3">
      <c r="A703" s="129">
        <v>45046</v>
      </c>
      <c r="B703" s="132">
        <v>8</v>
      </c>
      <c r="C703" s="114">
        <f t="shared" si="3368"/>
        <v>1</v>
      </c>
      <c r="D703" s="141">
        <v>38403669</v>
      </c>
      <c r="E703" s="111" t="s">
        <v>88</v>
      </c>
      <c r="F703" s="187">
        <v>37702</v>
      </c>
      <c r="G703" s="188">
        <f t="shared" si="3369"/>
        <v>1</v>
      </c>
      <c r="H703" s="101">
        <f t="shared" si="3370"/>
        <v>4.4723606168446027E-4</v>
      </c>
      <c r="I703" s="103">
        <f t="shared" si="3371"/>
        <v>1.8336678529062871E-4</v>
      </c>
      <c r="J703" s="104">
        <f t="shared" si="3372"/>
        <v>1.2224452352708581E-4</v>
      </c>
      <c r="K703" s="106">
        <f t="shared" si="3373"/>
        <v>11.479240806642942</v>
      </c>
      <c r="L703" s="139">
        <f t="shared" si="3374"/>
        <v>9677</v>
      </c>
      <c r="N703" s="136">
        <f t="shared" si="3375"/>
        <v>0</v>
      </c>
      <c r="O703" s="129">
        <f t="shared" si="3376"/>
        <v>45046</v>
      </c>
    </row>
    <row r="704" spans="1:15" x14ac:dyDescent="0.3">
      <c r="A704" s="129">
        <v>45047</v>
      </c>
      <c r="B704" s="132">
        <v>7</v>
      </c>
      <c r="C704" s="114">
        <f t="shared" si="3368"/>
        <v>1</v>
      </c>
      <c r="D704" s="141">
        <v>38403670</v>
      </c>
      <c r="E704" s="111" t="s">
        <v>88</v>
      </c>
      <c r="F704" s="187">
        <v>37703</v>
      </c>
      <c r="G704" s="188">
        <f t="shared" si="3369"/>
        <v>1</v>
      </c>
      <c r="H704" s="101">
        <f t="shared" si="3370"/>
        <v>4.4724792408066432E-4</v>
      </c>
      <c r="I704" s="103">
        <f t="shared" si="3371"/>
        <v>1.8337164887307237E-4</v>
      </c>
      <c r="J704" s="104">
        <f t="shared" si="3372"/>
        <v>1.2224776591538157E-4</v>
      </c>
      <c r="K704" s="106">
        <f t="shared" si="3373"/>
        <v>8.5539739027283517</v>
      </c>
      <c r="L704" s="139">
        <f t="shared" si="3374"/>
        <v>7211</v>
      </c>
      <c r="N704" s="136">
        <f t="shared" si="3375"/>
        <v>0</v>
      </c>
      <c r="O704" s="129">
        <f t="shared" si="3376"/>
        <v>45047</v>
      </c>
    </row>
    <row r="705" spans="1:15" x14ac:dyDescent="0.3">
      <c r="A705" s="129">
        <v>45048</v>
      </c>
      <c r="B705" s="132">
        <v>8</v>
      </c>
      <c r="C705" s="114">
        <f t="shared" ref="C705" si="3377">D705-D704</f>
        <v>2459</v>
      </c>
      <c r="D705" s="141">
        <v>38406129</v>
      </c>
      <c r="E705" s="111" t="s">
        <v>88</v>
      </c>
      <c r="F705" s="187">
        <v>30300</v>
      </c>
      <c r="G705" s="188">
        <f t="shared" ref="G705" si="3378">F705-F704</f>
        <v>-7403</v>
      </c>
      <c r="H705" s="101">
        <f t="shared" ref="H705" si="3379">F705/H$3</f>
        <v>3.5943060498220641E-4</v>
      </c>
      <c r="I705" s="103">
        <f t="shared" ref="I705" si="3380">H705*41%</f>
        <v>1.4736654804270463E-4</v>
      </c>
      <c r="J705" s="104">
        <f t="shared" ref="J705" si="3381">I705/3*2</f>
        <v>9.8244365361803085E-5</v>
      </c>
      <c r="K705" s="106">
        <f t="shared" ref="K705" si="3382">(D705-D698)/$H$3*100000</f>
        <v>8.597864768683273</v>
      </c>
      <c r="L705" s="139">
        <f t="shared" ref="L705" si="3383">D705-D698</f>
        <v>7248</v>
      </c>
      <c r="N705" s="136">
        <f t="shared" ref="N705" si="3384">M705/H$3</f>
        <v>0</v>
      </c>
      <c r="O705" s="129">
        <f t="shared" ref="O705" si="3385">A705</f>
        <v>45048</v>
      </c>
    </row>
    <row r="706" spans="1:15" x14ac:dyDescent="0.3">
      <c r="A706" s="129">
        <v>45049</v>
      </c>
      <c r="B706" s="132">
        <v>8</v>
      </c>
      <c r="C706" s="114">
        <f t="shared" ref="C706" si="3386">D706-D705</f>
        <v>1953</v>
      </c>
      <c r="D706" s="141">
        <v>38408082</v>
      </c>
      <c r="E706" s="111" t="s">
        <v>88</v>
      </c>
      <c r="F706" s="187">
        <v>30000</v>
      </c>
      <c r="G706" s="188">
        <f t="shared" ref="G706" si="3387">F706-F705</f>
        <v>-300</v>
      </c>
      <c r="H706" s="101">
        <f t="shared" ref="H706" si="3388">F706/H$3</f>
        <v>3.5587188612099647E-4</v>
      </c>
      <c r="I706" s="103">
        <f t="shared" ref="I706" si="3389">H706*41%</f>
        <v>1.4590747330960854E-4</v>
      </c>
      <c r="J706" s="104">
        <f t="shared" ref="J706" si="3390">I706/3*2</f>
        <v>9.7271648873072363E-5</v>
      </c>
      <c r="K706" s="106">
        <f t="shared" ref="K706" si="3391">(D706-D699)/$H$3*100000</f>
        <v>8.6785290628706999</v>
      </c>
      <c r="L706" s="139">
        <f t="shared" ref="L706" si="3392">D706-D699</f>
        <v>7316</v>
      </c>
      <c r="N706" s="136">
        <f t="shared" ref="N706" si="3393">M706/H$3</f>
        <v>0</v>
      </c>
      <c r="O706" s="129">
        <f t="shared" ref="O706" si="3394">A706</f>
        <v>45049</v>
      </c>
    </row>
    <row r="707" spans="1:15" x14ac:dyDescent="0.3">
      <c r="A707" s="129">
        <v>45050</v>
      </c>
      <c r="B707" s="132">
        <v>8</v>
      </c>
      <c r="C707" s="114">
        <f t="shared" ref="C707" si="3395">D707-D706</f>
        <v>1538</v>
      </c>
      <c r="D707" s="141">
        <v>38409620</v>
      </c>
      <c r="E707" s="111" t="s">
        <v>88</v>
      </c>
      <c r="F707" s="187">
        <v>30700</v>
      </c>
      <c r="G707" s="188">
        <f t="shared" ref="G707" si="3396">F707-F706</f>
        <v>700</v>
      </c>
      <c r="H707" s="101">
        <f t="shared" ref="H707" si="3397">F707/H$3</f>
        <v>3.6417556346381971E-4</v>
      </c>
      <c r="I707" s="103">
        <f t="shared" ref="I707" si="3398">H707*41%</f>
        <v>1.4931198102016607E-4</v>
      </c>
      <c r="J707" s="104">
        <f t="shared" ref="J707" si="3399">I707/3*2</f>
        <v>9.9541320680110709E-5</v>
      </c>
      <c r="K707" s="106">
        <f t="shared" ref="K707" si="3400">(D707-D700)/$H$3*100000</f>
        <v>8.5243179122182688</v>
      </c>
      <c r="L707" s="139">
        <f t="shared" ref="L707" si="3401">D707-D700</f>
        <v>7186</v>
      </c>
      <c r="N707" s="136">
        <f t="shared" ref="N707" si="3402">M707/H$3</f>
        <v>0</v>
      </c>
      <c r="O707" s="129">
        <f t="shared" ref="O707" si="3403">A707</f>
        <v>45050</v>
      </c>
    </row>
    <row r="708" spans="1:15" x14ac:dyDescent="0.3">
      <c r="A708" s="129">
        <v>45051</v>
      </c>
      <c r="B708" s="132">
        <v>8</v>
      </c>
      <c r="C708" s="114">
        <f t="shared" ref="C708" si="3404">D708-D707</f>
        <v>1442</v>
      </c>
      <c r="D708" s="141">
        <v>38411062</v>
      </c>
      <c r="E708" s="111" t="s">
        <v>88</v>
      </c>
      <c r="F708" s="187">
        <v>31600</v>
      </c>
      <c r="G708" s="188">
        <f t="shared" ref="G708" si="3405">F708-F707</f>
        <v>900</v>
      </c>
      <c r="H708" s="101">
        <f t="shared" ref="H708" si="3406">F708/H$3</f>
        <v>3.7485172004744961E-4</v>
      </c>
      <c r="I708" s="103">
        <f t="shared" ref="I708" si="3407">H708*41%</f>
        <v>1.5368920521945434E-4</v>
      </c>
      <c r="J708" s="104">
        <f t="shared" ref="J708" si="3408">I708/3*2</f>
        <v>1.024594701463029E-4</v>
      </c>
      <c r="K708" s="106">
        <f t="shared" ref="K708" si="3409">(D708-D701)/$H$3*100000</f>
        <v>8.772241992882563</v>
      </c>
      <c r="L708" s="139">
        <f t="shared" ref="L708" si="3410">D708-D701</f>
        <v>7395</v>
      </c>
      <c r="N708" s="136">
        <f t="shared" ref="N708" si="3411">M708/H$3</f>
        <v>0</v>
      </c>
      <c r="O708" s="129">
        <f t="shared" ref="O708" si="3412">A708</f>
        <v>45051</v>
      </c>
    </row>
    <row r="709" spans="1:15" x14ac:dyDescent="0.3">
      <c r="A709" s="129">
        <v>45052</v>
      </c>
      <c r="B709" s="132">
        <v>9</v>
      </c>
      <c r="C709" s="114">
        <f t="shared" ref="C709:C710" si="3413">D709-D708</f>
        <v>1</v>
      </c>
      <c r="D709" s="141">
        <v>38411063</v>
      </c>
      <c r="E709" s="111" t="s">
        <v>88</v>
      </c>
      <c r="F709" s="187">
        <v>31601</v>
      </c>
      <c r="G709" s="188">
        <f t="shared" ref="G709:G710" si="3414">F709-F708</f>
        <v>1</v>
      </c>
      <c r="H709" s="101">
        <f t="shared" ref="H709:H710" si="3415">F709/H$3</f>
        <v>3.748635824436536E-4</v>
      </c>
      <c r="I709" s="103">
        <f t="shared" ref="I709:I710" si="3416">H709*41%</f>
        <v>1.5369406880189797E-4</v>
      </c>
      <c r="J709" s="104">
        <f t="shared" ref="J709:J710" si="3417">I709/3*2</f>
        <v>1.0246271253459865E-4</v>
      </c>
      <c r="K709" s="106">
        <f t="shared" ref="K709:K710" si="3418">(D709-D702)/$H$3*100000</f>
        <v>8.772241992882563</v>
      </c>
      <c r="L709" s="139">
        <f t="shared" ref="L709:L710" si="3419">D709-D702</f>
        <v>7395</v>
      </c>
      <c r="N709" s="136">
        <f t="shared" ref="N709:N710" si="3420">M709/H$3</f>
        <v>0</v>
      </c>
      <c r="O709" s="129">
        <f t="shared" ref="O709:O710" si="3421">A709</f>
        <v>45052</v>
      </c>
    </row>
    <row r="710" spans="1:15" x14ac:dyDescent="0.3">
      <c r="A710" s="129">
        <v>45053</v>
      </c>
      <c r="B710" s="132">
        <v>9</v>
      </c>
      <c r="C710" s="114">
        <f t="shared" si="3413"/>
        <v>1</v>
      </c>
      <c r="D710" s="141">
        <v>38411064</v>
      </c>
      <c r="E710" s="111" t="s">
        <v>88</v>
      </c>
      <c r="F710" s="187">
        <v>31602</v>
      </c>
      <c r="G710" s="188">
        <f t="shared" si="3414"/>
        <v>1</v>
      </c>
      <c r="H710" s="101">
        <f t="shared" si="3415"/>
        <v>3.7487544483985765E-4</v>
      </c>
      <c r="I710" s="103">
        <f t="shared" si="3416"/>
        <v>1.5369893238434163E-4</v>
      </c>
      <c r="J710" s="104">
        <f t="shared" si="3417"/>
        <v>1.0246595492289442E-4</v>
      </c>
      <c r="K710" s="106">
        <f t="shared" si="3418"/>
        <v>8.772241992882563</v>
      </c>
      <c r="L710" s="139">
        <f t="shared" si="3419"/>
        <v>7395</v>
      </c>
      <c r="N710" s="136">
        <f t="shared" si="3420"/>
        <v>0</v>
      </c>
      <c r="O710" s="129">
        <f t="shared" si="3421"/>
        <v>45053</v>
      </c>
    </row>
    <row r="711" spans="1:15" x14ac:dyDescent="0.3">
      <c r="A711" s="129">
        <v>45054</v>
      </c>
      <c r="B711" s="132">
        <v>10</v>
      </c>
      <c r="C711" s="114">
        <f t="shared" ref="C711" si="3422">D711-D710</f>
        <v>2014</v>
      </c>
      <c r="D711" s="141">
        <v>38413078</v>
      </c>
      <c r="E711" s="111" t="s">
        <v>88</v>
      </c>
      <c r="F711" s="187">
        <v>28700</v>
      </c>
      <c r="G711" s="188">
        <f t="shared" ref="G711" si="3423">F711-F710</f>
        <v>-2902</v>
      </c>
      <c r="H711" s="101">
        <f t="shared" ref="H711" si="3424">F711/H$3</f>
        <v>3.4045077105575327E-4</v>
      </c>
      <c r="I711" s="103">
        <f t="shared" ref="I711" si="3425">H711*41%</f>
        <v>1.3958481613285883E-4</v>
      </c>
      <c r="J711" s="104">
        <f t="shared" ref="J711" si="3426">I711/3*2</f>
        <v>9.3056544088572548E-5</v>
      </c>
      <c r="K711" s="106">
        <f t="shared" ref="K711" si="3427">(D711-D704)/$H$3*100000</f>
        <v>11.160142348754448</v>
      </c>
      <c r="L711" s="139">
        <f t="shared" ref="L711" si="3428">D711-D704</f>
        <v>9408</v>
      </c>
      <c r="N711" s="136">
        <f t="shared" ref="N711" si="3429">M711/H$3</f>
        <v>0</v>
      </c>
      <c r="O711" s="129">
        <f t="shared" ref="O711" si="3430">A711</f>
        <v>45054</v>
      </c>
    </row>
    <row r="712" spans="1:15" x14ac:dyDescent="0.3">
      <c r="A712" s="129">
        <v>45055</v>
      </c>
      <c r="B712" s="132">
        <v>9</v>
      </c>
      <c r="C712" s="114">
        <f t="shared" ref="C712" si="3431">D712-D711</f>
        <v>1310</v>
      </c>
      <c r="D712" s="141">
        <v>38414388</v>
      </c>
      <c r="E712" s="111" t="s">
        <v>88</v>
      </c>
      <c r="F712" s="187">
        <v>27700</v>
      </c>
      <c r="G712" s="188">
        <f t="shared" ref="G712" si="3432">F712-F711</f>
        <v>-1000</v>
      </c>
      <c r="H712" s="101">
        <f t="shared" ref="H712" si="3433">F712/H$3</f>
        <v>3.2858837485172002E-4</v>
      </c>
      <c r="I712" s="103">
        <f t="shared" ref="I712" si="3434">H712*41%</f>
        <v>1.3472123368920519E-4</v>
      </c>
      <c r="J712" s="104">
        <f t="shared" ref="J712" si="3435">I712/3*2</f>
        <v>8.9814155792803467E-5</v>
      </c>
      <c r="K712" s="106">
        <f t="shared" ref="K712" si="3436">(D712-D705)/$H$3*100000</f>
        <v>9.7971530249110312</v>
      </c>
      <c r="L712" s="139">
        <f t="shared" ref="L712" si="3437">D712-D705</f>
        <v>8259</v>
      </c>
      <c r="N712" s="136">
        <f t="shared" ref="N712" si="3438">M712/H$3</f>
        <v>0</v>
      </c>
      <c r="O712" s="129">
        <f t="shared" ref="O712" si="3439">A712</f>
        <v>45055</v>
      </c>
    </row>
    <row r="713" spans="1:15" x14ac:dyDescent="0.3">
      <c r="A713" s="129">
        <v>45056</v>
      </c>
      <c r="B713" s="132">
        <v>8</v>
      </c>
      <c r="C713" s="114">
        <f t="shared" ref="C713" si="3440">D713-D712</f>
        <v>1271</v>
      </c>
      <c r="D713" s="141">
        <v>38415659</v>
      </c>
      <c r="E713" s="111" t="s">
        <v>88</v>
      </c>
      <c r="F713" s="187">
        <v>26900</v>
      </c>
      <c r="G713" s="188">
        <f t="shared" ref="G713" si="3441">F713-F712</f>
        <v>-800</v>
      </c>
      <c r="H713" s="101">
        <f t="shared" ref="H713" si="3442">F713/H$3</f>
        <v>3.1909845788849348E-4</v>
      </c>
      <c r="I713" s="103">
        <f t="shared" ref="I713" si="3443">H713*41%</f>
        <v>1.3083036773428231E-4</v>
      </c>
      <c r="J713" s="104">
        <f t="shared" ref="J713" si="3444">I713/3*2</f>
        <v>8.7220245156188205E-5</v>
      </c>
      <c r="K713" s="106">
        <f t="shared" ref="K713" si="3445">(D713-D706)/$H$3*100000</f>
        <v>8.9881376037959679</v>
      </c>
      <c r="L713" s="139">
        <f t="shared" ref="L713" si="3446">D713-D706</f>
        <v>7577</v>
      </c>
      <c r="N713" s="136">
        <f t="shared" ref="N713" si="3447">M713/H$3</f>
        <v>0</v>
      </c>
      <c r="O713" s="129">
        <f t="shared" ref="O713" si="3448">A713</f>
        <v>45056</v>
      </c>
    </row>
    <row r="714" spans="1:15" x14ac:dyDescent="0.3">
      <c r="A714" s="129">
        <v>45057</v>
      </c>
      <c r="B714" s="132">
        <v>8</v>
      </c>
      <c r="C714" s="114">
        <f t="shared" ref="C714" si="3449">D714-D713</f>
        <v>1039</v>
      </c>
      <c r="D714" s="141">
        <v>38416698</v>
      </c>
      <c r="E714" s="111" t="s">
        <v>88</v>
      </c>
      <c r="F714" s="187">
        <v>26300</v>
      </c>
      <c r="G714" s="188">
        <f t="shared" ref="G714" si="3450">F714-F713</f>
        <v>-600</v>
      </c>
      <c r="H714" s="101">
        <f t="shared" ref="H714" si="3451">F714/H$3</f>
        <v>3.1198102016607353E-4</v>
      </c>
      <c r="I714" s="103">
        <f t="shared" ref="I714" si="3452">H714*41%</f>
        <v>1.2791221826809014E-4</v>
      </c>
      <c r="J714" s="104">
        <f t="shared" ref="J714" si="3453">I714/3*2</f>
        <v>8.5274812178726762E-5</v>
      </c>
      <c r="K714" s="106">
        <f t="shared" ref="K714" si="3454">(D714-D707)/$H$3*100000</f>
        <v>8.3962040332147101</v>
      </c>
      <c r="L714" s="139">
        <f t="shared" ref="L714" si="3455">D714-D707</f>
        <v>7078</v>
      </c>
      <c r="N714" s="136">
        <f t="shared" ref="N714" si="3456">M714/H$3</f>
        <v>0</v>
      </c>
      <c r="O714" s="129">
        <f t="shared" ref="O714" si="3457">A714</f>
        <v>45057</v>
      </c>
    </row>
    <row r="715" spans="1:15" x14ac:dyDescent="0.3">
      <c r="A715" s="129">
        <v>45058</v>
      </c>
      <c r="B715" s="132">
        <v>8</v>
      </c>
      <c r="C715" s="114">
        <f t="shared" ref="C715" si="3458">D715-D714</f>
        <v>924</v>
      </c>
      <c r="D715" s="141">
        <v>38417622</v>
      </c>
      <c r="E715" s="111" t="s">
        <v>88</v>
      </c>
      <c r="F715" s="187">
        <v>26800</v>
      </c>
      <c r="G715" s="188">
        <f t="shared" ref="G715" si="3459">F715-F714</f>
        <v>500</v>
      </c>
      <c r="H715" s="101">
        <f t="shared" ref="H715" si="3460">F715/H$3</f>
        <v>3.1791221826809018E-4</v>
      </c>
      <c r="I715" s="103">
        <f t="shared" ref="I715" si="3461">H715*41%</f>
        <v>1.3034400948991697E-4</v>
      </c>
      <c r="J715" s="104">
        <f t="shared" ref="J715" si="3462">I715/3*2</f>
        <v>8.6896006326611316E-5</v>
      </c>
      <c r="K715" s="106">
        <f t="shared" ref="K715" si="3463">(D715-D708)/$H$3*100000</f>
        <v>7.7817319098457896</v>
      </c>
      <c r="L715" s="139">
        <f t="shared" ref="L715" si="3464">D715-D708</f>
        <v>6560</v>
      </c>
      <c r="N715" s="136">
        <f t="shared" ref="N715" si="3465">M715/H$3</f>
        <v>0</v>
      </c>
      <c r="O715" s="129">
        <f t="shared" ref="O715" si="3466">A715</f>
        <v>45058</v>
      </c>
    </row>
    <row r="716" spans="1:15" x14ac:dyDescent="0.3">
      <c r="A716" s="129">
        <v>45059</v>
      </c>
      <c r="B716" s="132">
        <v>9</v>
      </c>
      <c r="C716" s="114">
        <f t="shared" ref="C716:C718" si="3467">D716-D715</f>
        <v>1</v>
      </c>
      <c r="D716" s="141">
        <v>38417623</v>
      </c>
      <c r="E716" s="111" t="s">
        <v>88</v>
      </c>
      <c r="F716" s="187">
        <v>26801</v>
      </c>
      <c r="G716" s="188">
        <f t="shared" ref="G716:G718" si="3468">F716-F715</f>
        <v>1</v>
      </c>
      <c r="H716" s="101">
        <f t="shared" ref="H716:H718" si="3469">F716/H$3</f>
        <v>3.1792408066429417E-4</v>
      </c>
      <c r="I716" s="103">
        <f t="shared" ref="I716:I718" si="3470">H716*41%</f>
        <v>1.303488730723606E-4</v>
      </c>
      <c r="J716" s="104">
        <f t="shared" ref="J716:J718" si="3471">I716/3*2</f>
        <v>8.6899248714907064E-5</v>
      </c>
      <c r="K716" s="106">
        <f t="shared" ref="K716:K718" si="3472">(D716-D709)/$H$3*100000</f>
        <v>7.7817319098457896</v>
      </c>
      <c r="L716" s="139">
        <f t="shared" ref="L716:L718" si="3473">D716-D709</f>
        <v>6560</v>
      </c>
      <c r="N716" s="136">
        <f t="shared" ref="N716:N718" si="3474">M716/H$3</f>
        <v>0</v>
      </c>
      <c r="O716" s="129">
        <f t="shared" ref="O716:O718" si="3475">A716</f>
        <v>45059</v>
      </c>
    </row>
    <row r="717" spans="1:15" x14ac:dyDescent="0.3">
      <c r="A717" s="129">
        <v>45060</v>
      </c>
      <c r="B717" s="132">
        <v>10</v>
      </c>
      <c r="C717" s="114">
        <f t="shared" si="3467"/>
        <v>1</v>
      </c>
      <c r="D717" s="141">
        <v>38417624</v>
      </c>
      <c r="E717" s="111" t="s">
        <v>88</v>
      </c>
      <c r="F717" s="187">
        <v>26802</v>
      </c>
      <c r="G717" s="188">
        <f t="shared" si="3468"/>
        <v>1</v>
      </c>
      <c r="H717" s="101">
        <f t="shared" si="3469"/>
        <v>3.1793594306049822E-4</v>
      </c>
      <c r="I717" s="103">
        <f t="shared" si="3470"/>
        <v>1.3035373665480426E-4</v>
      </c>
      <c r="J717" s="104">
        <f t="shared" si="3471"/>
        <v>8.6902491103202839E-5</v>
      </c>
      <c r="K717" s="106">
        <f t="shared" si="3472"/>
        <v>7.7817319098457896</v>
      </c>
      <c r="L717" s="139">
        <f t="shared" si="3473"/>
        <v>6560</v>
      </c>
      <c r="N717" s="136">
        <f t="shared" si="3474"/>
        <v>0</v>
      </c>
      <c r="O717" s="129">
        <f t="shared" si="3475"/>
        <v>45060</v>
      </c>
    </row>
    <row r="718" spans="1:15" x14ac:dyDescent="0.3">
      <c r="A718" s="129">
        <v>45061</v>
      </c>
      <c r="B718" s="132">
        <v>8</v>
      </c>
      <c r="C718" s="114">
        <f t="shared" si="3467"/>
        <v>1275</v>
      </c>
      <c r="D718" s="141">
        <v>38418899</v>
      </c>
      <c r="E718" s="111" t="s">
        <v>88</v>
      </c>
      <c r="F718" s="187">
        <v>23200</v>
      </c>
      <c r="G718" s="188">
        <f t="shared" si="3468"/>
        <v>-3602</v>
      </c>
      <c r="H718" s="101">
        <f t="shared" si="3469"/>
        <v>2.752075919335706E-4</v>
      </c>
      <c r="I718" s="103">
        <f t="shared" si="3470"/>
        <v>1.1283511269276393E-4</v>
      </c>
      <c r="J718" s="104">
        <f t="shared" si="3471"/>
        <v>7.5223408461842618E-5</v>
      </c>
      <c r="K718" s="106">
        <f t="shared" si="3472"/>
        <v>6.9051008303677337</v>
      </c>
      <c r="L718" s="139">
        <f t="shared" si="3473"/>
        <v>5821</v>
      </c>
      <c r="N718" s="136">
        <f t="shared" si="3474"/>
        <v>0</v>
      </c>
      <c r="O718" s="129">
        <f t="shared" si="3475"/>
        <v>45061</v>
      </c>
    </row>
    <row r="719" spans="1:15" x14ac:dyDescent="0.3">
      <c r="A719" s="129">
        <v>45062</v>
      </c>
      <c r="B719" s="132">
        <v>6</v>
      </c>
      <c r="C719" s="114">
        <f t="shared" ref="C719" si="3476">D719-D718</f>
        <v>1241</v>
      </c>
      <c r="D719" s="141">
        <v>38420140</v>
      </c>
      <c r="E719" s="111" t="s">
        <v>88</v>
      </c>
      <c r="F719" s="187">
        <v>22600</v>
      </c>
      <c r="G719" s="188">
        <f t="shared" ref="G719" si="3477">F719-F718</f>
        <v>-600</v>
      </c>
      <c r="H719" s="101">
        <f t="shared" ref="H719" si="3478">F719/H$3</f>
        <v>2.6809015421115065E-4</v>
      </c>
      <c r="I719" s="103">
        <f t="shared" ref="I719" si="3479">H719*41%</f>
        <v>1.0991696322657176E-4</v>
      </c>
      <c r="J719" s="104">
        <f t="shared" ref="J719" si="3480">I719/3*2</f>
        <v>7.3277975484381175E-5</v>
      </c>
      <c r="K719" s="106">
        <f t="shared" ref="K719" si="3481">(D719-D712)/$H$3*100000</f>
        <v>6.8232502965599053</v>
      </c>
      <c r="L719" s="139">
        <f t="shared" ref="L719" si="3482">D719-D712</f>
        <v>5752</v>
      </c>
      <c r="N719" s="136">
        <f t="shared" ref="N719" si="3483">M719/H$3</f>
        <v>0</v>
      </c>
      <c r="O719" s="129">
        <f t="shared" ref="O719" si="3484">A719</f>
        <v>45062</v>
      </c>
    </row>
    <row r="720" spans="1:15" x14ac:dyDescent="0.3">
      <c r="A720" s="129">
        <v>45063</v>
      </c>
      <c r="B720" s="132">
        <v>6</v>
      </c>
      <c r="C720" s="114">
        <f t="shared" ref="C720" si="3485">D720-D719</f>
        <v>1084</v>
      </c>
      <c r="D720" s="141">
        <v>38421224</v>
      </c>
      <c r="E720" s="111" t="s">
        <v>88</v>
      </c>
      <c r="F720" s="187">
        <v>22000</v>
      </c>
      <c r="G720" s="188">
        <f t="shared" ref="G720" si="3486">F720-F719</f>
        <v>-600</v>
      </c>
      <c r="H720" s="101">
        <f t="shared" ref="H720" si="3487">F720/H$3</f>
        <v>2.609727164887307E-4</v>
      </c>
      <c r="I720" s="103">
        <f t="shared" ref="I720" si="3488">H720*41%</f>
        <v>1.0699881376037958E-4</v>
      </c>
      <c r="J720" s="104">
        <f t="shared" ref="J720" si="3489">I720/3*2</f>
        <v>7.1332542506919719E-5</v>
      </c>
      <c r="K720" s="106">
        <f t="shared" ref="K720" si="3490">(D720-D713)/$H$3*100000</f>
        <v>6.6014234875444844</v>
      </c>
      <c r="L720" s="139">
        <f t="shared" ref="L720" si="3491">D720-D713</f>
        <v>5565</v>
      </c>
      <c r="N720" s="136">
        <f t="shared" ref="N720" si="3492">M720/H$3</f>
        <v>0</v>
      </c>
      <c r="O720" s="129">
        <f t="shared" ref="O720" si="3493">A720</f>
        <v>45063</v>
      </c>
    </row>
    <row r="721" spans="1:15" x14ac:dyDescent="0.3">
      <c r="A721" s="129">
        <v>45064</v>
      </c>
      <c r="B721" s="132">
        <v>6</v>
      </c>
      <c r="C721" s="114">
        <f t="shared" ref="C721:C722" si="3494">D721-D720</f>
        <v>1</v>
      </c>
      <c r="D721" s="141">
        <v>38421225</v>
      </c>
      <c r="E721" s="111" t="s">
        <v>88</v>
      </c>
      <c r="F721" s="187">
        <v>22001</v>
      </c>
      <c r="G721" s="188">
        <f t="shared" ref="G721:G722" si="3495">F721-F720</f>
        <v>1</v>
      </c>
      <c r="H721" s="101">
        <f t="shared" ref="H721:H722" si="3496">F721/H$3</f>
        <v>2.6098457888493475E-4</v>
      </c>
      <c r="I721" s="103">
        <f t="shared" ref="I721:I722" si="3497">H721*41%</f>
        <v>1.0700367734282323E-4</v>
      </c>
      <c r="J721" s="104">
        <f t="shared" ref="J721:J722" si="3498">I721/3*2</f>
        <v>7.1335784895215493E-5</v>
      </c>
      <c r="K721" s="106">
        <f t="shared" ref="K721:K722" si="3499">(D721-D714)/$H$3*100000</f>
        <v>5.3701067615658369</v>
      </c>
      <c r="L721" s="139">
        <f t="shared" ref="L721:L722" si="3500">D721-D714</f>
        <v>4527</v>
      </c>
      <c r="N721" s="136">
        <f t="shared" ref="N721:N722" si="3501">M721/H$3</f>
        <v>0</v>
      </c>
      <c r="O721" s="129">
        <f t="shared" ref="O721:O722" si="3502">A721</f>
        <v>45064</v>
      </c>
    </row>
    <row r="722" spans="1:15" x14ac:dyDescent="0.3">
      <c r="A722" s="129">
        <v>45065</v>
      </c>
      <c r="B722" s="132">
        <v>5</v>
      </c>
      <c r="C722" s="114">
        <f t="shared" si="3494"/>
        <v>829</v>
      </c>
      <c r="D722" s="141">
        <v>38422054</v>
      </c>
      <c r="E722" s="111" t="s">
        <v>88</v>
      </c>
      <c r="F722" s="187">
        <v>21200</v>
      </c>
      <c r="G722" s="188">
        <f t="shared" si="3495"/>
        <v>-801</v>
      </c>
      <c r="H722" s="101">
        <f t="shared" si="3496"/>
        <v>2.5148279952550415E-4</v>
      </c>
      <c r="I722" s="103">
        <f t="shared" si="3497"/>
        <v>1.0310794780545669E-4</v>
      </c>
      <c r="J722" s="104">
        <f t="shared" si="3498"/>
        <v>6.8738631870304457E-5</v>
      </c>
      <c r="K722" s="106">
        <f t="shared" si="3499"/>
        <v>5.2574139976275207</v>
      </c>
      <c r="L722" s="139">
        <f t="shared" si="3500"/>
        <v>4432</v>
      </c>
      <c r="N722" s="136">
        <f t="shared" si="3501"/>
        <v>0</v>
      </c>
      <c r="O722" s="129">
        <f t="shared" si="3502"/>
        <v>45065</v>
      </c>
    </row>
    <row r="723" spans="1:15" x14ac:dyDescent="0.3">
      <c r="A723" s="129">
        <v>45066</v>
      </c>
      <c r="B723" s="132">
        <v>5</v>
      </c>
      <c r="C723" s="114">
        <f t="shared" ref="C723:C725" si="3503">D723-D722</f>
        <v>1</v>
      </c>
      <c r="D723" s="141">
        <v>38422055</v>
      </c>
      <c r="E723" s="111" t="s">
        <v>88</v>
      </c>
      <c r="F723" s="187">
        <v>21201</v>
      </c>
      <c r="G723" s="188">
        <f t="shared" ref="G723:G725" si="3504">F723-F722</f>
        <v>1</v>
      </c>
      <c r="H723" s="101">
        <f t="shared" ref="H723:H725" si="3505">F723/H$3</f>
        <v>2.514946619217082E-4</v>
      </c>
      <c r="I723" s="103">
        <f t="shared" ref="I723:I725" si="3506">H723*41%</f>
        <v>1.0311281138790036E-4</v>
      </c>
      <c r="J723" s="104">
        <f t="shared" ref="J723:J725" si="3507">I723/3*2</f>
        <v>6.8741874258600245E-5</v>
      </c>
      <c r="K723" s="106">
        <f t="shared" ref="K723:K725" si="3508">(D723-D716)/$H$3*100000</f>
        <v>5.2574139976275207</v>
      </c>
      <c r="L723" s="139">
        <f t="shared" ref="L723:L725" si="3509">D723-D716</f>
        <v>4432</v>
      </c>
      <c r="N723" s="136">
        <f t="shared" ref="N723:N725" si="3510">M723/H$3</f>
        <v>0</v>
      </c>
      <c r="O723" s="129">
        <f t="shared" ref="O723:O725" si="3511">A723</f>
        <v>45066</v>
      </c>
    </row>
    <row r="724" spans="1:15" x14ac:dyDescent="0.3">
      <c r="A724" s="129">
        <v>45067</v>
      </c>
      <c r="B724" s="132">
        <v>5</v>
      </c>
      <c r="C724" s="114">
        <f t="shared" si="3503"/>
        <v>1</v>
      </c>
      <c r="D724" s="141">
        <v>38422056</v>
      </c>
      <c r="E724" s="111" t="s">
        <v>88</v>
      </c>
      <c r="F724" s="187">
        <v>21202</v>
      </c>
      <c r="G724" s="188">
        <f t="shared" si="3504"/>
        <v>1</v>
      </c>
      <c r="H724" s="101">
        <f t="shared" si="3505"/>
        <v>2.5150652431791219E-4</v>
      </c>
      <c r="I724" s="103">
        <f t="shared" si="3506"/>
        <v>1.0311767497034399E-4</v>
      </c>
      <c r="J724" s="104">
        <f t="shared" si="3507"/>
        <v>6.8745116646895993E-5</v>
      </c>
      <c r="K724" s="106">
        <f t="shared" si="3508"/>
        <v>5.2574139976275207</v>
      </c>
      <c r="L724" s="139">
        <f t="shared" si="3509"/>
        <v>4432</v>
      </c>
      <c r="N724" s="136">
        <f t="shared" si="3510"/>
        <v>0</v>
      </c>
      <c r="O724" s="129">
        <f t="shared" si="3511"/>
        <v>45067</v>
      </c>
    </row>
    <row r="725" spans="1:15" x14ac:dyDescent="0.3">
      <c r="A725" s="129">
        <v>45068</v>
      </c>
      <c r="B725" s="132">
        <v>4</v>
      </c>
      <c r="C725" s="114">
        <f t="shared" si="3503"/>
        <v>1244</v>
      </c>
      <c r="D725" s="141">
        <v>38423300</v>
      </c>
      <c r="E725" s="111" t="s">
        <v>88</v>
      </c>
      <c r="F725" s="187">
        <v>18300</v>
      </c>
      <c r="G725" s="188">
        <f t="shared" si="3504"/>
        <v>-2902</v>
      </c>
      <c r="H725" s="101">
        <f t="shared" si="3505"/>
        <v>2.1708185053380782E-4</v>
      </c>
      <c r="I725" s="103">
        <f t="shared" si="3506"/>
        <v>8.9003558718861204E-5</v>
      </c>
      <c r="J725" s="104">
        <f t="shared" si="3507"/>
        <v>5.9335705812574138E-5</v>
      </c>
      <c r="K725" s="106">
        <f t="shared" si="3508"/>
        <v>5.2206405693950177</v>
      </c>
      <c r="L725" s="139">
        <f t="shared" si="3509"/>
        <v>4401</v>
      </c>
      <c r="N725" s="136">
        <f t="shared" si="3510"/>
        <v>0</v>
      </c>
      <c r="O725" s="129">
        <f t="shared" si="3511"/>
        <v>45068</v>
      </c>
    </row>
    <row r="726" spans="1:15" x14ac:dyDescent="0.3">
      <c r="A726" s="129">
        <v>45069</v>
      </c>
      <c r="B726" s="132">
        <v>5</v>
      </c>
      <c r="C726" s="114">
        <f t="shared" ref="C726" si="3512">D726-D725</f>
        <v>1137</v>
      </c>
      <c r="D726" s="141">
        <v>38424437</v>
      </c>
      <c r="E726" s="111" t="s">
        <v>88</v>
      </c>
      <c r="F726" s="187">
        <v>17900</v>
      </c>
      <c r="G726" s="188">
        <f t="shared" ref="G726" si="3513">F726-F725</f>
        <v>-400</v>
      </c>
      <c r="H726" s="101">
        <f t="shared" ref="H726" si="3514">F726/H$3</f>
        <v>2.1233689205219454E-4</v>
      </c>
      <c r="I726" s="103">
        <f t="shared" ref="I726" si="3515">H726*41%</f>
        <v>8.7058125741399761E-5</v>
      </c>
      <c r="J726" s="104">
        <f t="shared" ref="J726" si="3516">I726/3*2</f>
        <v>5.8038750494266507E-5</v>
      </c>
      <c r="K726" s="106">
        <f t="shared" ref="K726" si="3517">(D726-D719)/$H$3*100000</f>
        <v>5.0972716488730727</v>
      </c>
      <c r="L726" s="139">
        <f t="shared" ref="L726" si="3518">D726-D719</f>
        <v>4297</v>
      </c>
      <c r="N726" s="136">
        <f t="shared" ref="N726" si="3519">M726/H$3</f>
        <v>0</v>
      </c>
      <c r="O726" s="129">
        <f t="shared" ref="O726" si="3520">A726</f>
        <v>45069</v>
      </c>
    </row>
    <row r="727" spans="1:15" x14ac:dyDescent="0.3">
      <c r="A727" s="129">
        <v>45070</v>
      </c>
      <c r="B727" s="132">
        <v>4</v>
      </c>
      <c r="C727" s="114">
        <f t="shared" ref="C727" si="3521">D727-D726</f>
        <v>739</v>
      </c>
      <c r="D727" s="141">
        <v>38425176</v>
      </c>
      <c r="E727" s="111" t="s">
        <v>88</v>
      </c>
      <c r="F727" s="187">
        <v>17500</v>
      </c>
      <c r="G727" s="188">
        <f t="shared" ref="G727" si="3522">F727-F726</f>
        <v>-400</v>
      </c>
      <c r="H727" s="101">
        <f t="shared" ref="H727" si="3523">F727/H$3</f>
        <v>2.0759193357058124E-4</v>
      </c>
      <c r="I727" s="103">
        <f t="shared" ref="I727" si="3524">H727*41%</f>
        <v>8.5112692763938304E-5</v>
      </c>
      <c r="J727" s="104">
        <f t="shared" ref="J727" si="3525">I727/3*2</f>
        <v>5.6741795175958869E-5</v>
      </c>
      <c r="K727" s="106">
        <f t="shared" ref="K727" si="3526">(D727-D720)/$H$3*100000</f>
        <v>4.6880189798339265</v>
      </c>
      <c r="L727" s="139">
        <f t="shared" ref="L727" si="3527">D727-D720</f>
        <v>3952</v>
      </c>
      <c r="N727" s="136">
        <f t="shared" ref="N727" si="3528">M727/H$3</f>
        <v>0</v>
      </c>
      <c r="O727" s="129">
        <f t="shared" ref="O727" si="3529">A727</f>
        <v>45070</v>
      </c>
    </row>
    <row r="728" spans="1:15" x14ac:dyDescent="0.3">
      <c r="A728" s="129">
        <v>45071</v>
      </c>
      <c r="B728" s="132">
        <v>5</v>
      </c>
      <c r="C728" s="114">
        <f t="shared" ref="C728" si="3530">D728-D727</f>
        <v>635</v>
      </c>
      <c r="D728" s="141">
        <v>38425811</v>
      </c>
      <c r="E728" s="111" t="s">
        <v>88</v>
      </c>
      <c r="F728" s="187">
        <v>17100</v>
      </c>
      <c r="G728" s="188">
        <f t="shared" ref="G728" si="3531">F728-F727</f>
        <v>-400</v>
      </c>
      <c r="H728" s="101">
        <f t="shared" ref="H728" si="3532">F728/H$3</f>
        <v>2.0284697508896797E-4</v>
      </c>
      <c r="I728" s="103">
        <f t="shared" ref="I728" si="3533">H728*41%</f>
        <v>8.3167259786476861E-5</v>
      </c>
      <c r="J728" s="104">
        <f t="shared" ref="J728" si="3534">I728/3*2</f>
        <v>5.5444839857651239E-5</v>
      </c>
      <c r="K728" s="106">
        <f t="shared" ref="K728" si="3535">(D728-D721)/$H$3*100000</f>
        <v>5.4400948991696323</v>
      </c>
      <c r="L728" s="139">
        <f t="shared" ref="L728" si="3536">D728-D721</f>
        <v>4586</v>
      </c>
      <c r="N728" s="136">
        <f t="shared" ref="N728" si="3537">M728/H$3</f>
        <v>0</v>
      </c>
      <c r="O728" s="129">
        <f t="shared" ref="O728" si="3538">A728</f>
        <v>45071</v>
      </c>
    </row>
    <row r="729" spans="1:15" x14ac:dyDescent="0.3">
      <c r="A729" s="129">
        <v>45072</v>
      </c>
      <c r="B729" s="132">
        <v>5</v>
      </c>
      <c r="C729" s="114">
        <f t="shared" ref="C729" si="3539">D729-D728</f>
        <v>497</v>
      </c>
      <c r="D729" s="141">
        <v>38426308</v>
      </c>
      <c r="E729" s="111" t="s">
        <v>88</v>
      </c>
      <c r="F729" s="187">
        <v>17400</v>
      </c>
      <c r="G729" s="188">
        <f t="shared" ref="G729" si="3540">F729-F728</f>
        <v>300</v>
      </c>
      <c r="H729" s="101">
        <f t="shared" ref="H729" si="3541">F729/H$3</f>
        <v>2.0640569395017795E-4</v>
      </c>
      <c r="I729" s="103">
        <f t="shared" ref="I729" si="3542">H729*41%</f>
        <v>8.4626334519572957E-5</v>
      </c>
      <c r="J729" s="104">
        <f t="shared" ref="J729" si="3543">I729/3*2</f>
        <v>5.6417556346381974E-5</v>
      </c>
      <c r="K729" s="106">
        <f t="shared" ref="K729" si="3544">(D729-D722)/$H$3*100000</f>
        <v>5.0462633451957295</v>
      </c>
      <c r="L729" s="139">
        <f t="shared" ref="L729" si="3545">D729-D722</f>
        <v>4254</v>
      </c>
      <c r="N729" s="136">
        <f t="shared" ref="N729" si="3546">M729/H$3</f>
        <v>0</v>
      </c>
      <c r="O729" s="129">
        <f t="shared" ref="O729" si="3547">A729</f>
        <v>45072</v>
      </c>
    </row>
    <row r="730" spans="1:15" x14ac:dyDescent="0.3">
      <c r="A730" s="129">
        <v>45073</v>
      </c>
      <c r="B730" s="132">
        <v>4</v>
      </c>
      <c r="C730" s="114">
        <f t="shared" ref="C730:C732" si="3548">D730-D729</f>
        <v>1</v>
      </c>
      <c r="D730" s="141">
        <v>38426309</v>
      </c>
      <c r="E730" s="111" t="s">
        <v>88</v>
      </c>
      <c r="F730" s="187">
        <v>17401</v>
      </c>
      <c r="G730" s="188">
        <f t="shared" ref="G730:G732" si="3549">F730-F729</f>
        <v>1</v>
      </c>
      <c r="H730" s="101">
        <f t="shared" ref="H730:H732" si="3550">F730/H$3</f>
        <v>2.0641755634638197E-4</v>
      </c>
      <c r="I730" s="103">
        <f t="shared" ref="I730:I732" si="3551">H730*41%</f>
        <v>8.4631198102016599E-5</v>
      </c>
      <c r="J730" s="104">
        <f t="shared" ref="J730:J732" si="3552">I730/3*2</f>
        <v>5.6420798734677735E-5</v>
      </c>
      <c r="K730" s="106">
        <f t="shared" ref="K730:K732" si="3553">(D730-D723)/$H$3*100000</f>
        <v>5.0462633451957295</v>
      </c>
      <c r="L730" s="139">
        <f t="shared" ref="L730:L732" si="3554">D730-D723</f>
        <v>4254</v>
      </c>
      <c r="N730" s="136">
        <f t="shared" ref="N730:N732" si="3555">M730/H$3</f>
        <v>0</v>
      </c>
      <c r="O730" s="129">
        <f t="shared" ref="O730:O732" si="3556">A730</f>
        <v>45073</v>
      </c>
    </row>
    <row r="731" spans="1:15" x14ac:dyDescent="0.3">
      <c r="A731" s="129">
        <v>45074</v>
      </c>
      <c r="B731" s="132">
        <v>4</v>
      </c>
      <c r="C731" s="114">
        <f t="shared" si="3548"/>
        <v>1</v>
      </c>
      <c r="D731" s="141">
        <v>38426310</v>
      </c>
      <c r="E731" s="111" t="s">
        <v>88</v>
      </c>
      <c r="F731" s="187">
        <v>17402</v>
      </c>
      <c r="G731" s="188">
        <f t="shared" si="3549"/>
        <v>1</v>
      </c>
      <c r="H731" s="101">
        <f t="shared" si="3550"/>
        <v>2.0642941874258601E-4</v>
      </c>
      <c r="I731" s="103">
        <f t="shared" si="3551"/>
        <v>8.4636061684460254E-5</v>
      </c>
      <c r="J731" s="104">
        <f t="shared" si="3552"/>
        <v>5.6424041122973503E-5</v>
      </c>
      <c r="K731" s="106">
        <f t="shared" si="3553"/>
        <v>5.0462633451957295</v>
      </c>
      <c r="L731" s="139">
        <f t="shared" si="3554"/>
        <v>4254</v>
      </c>
      <c r="N731" s="136">
        <f t="shared" si="3555"/>
        <v>0</v>
      </c>
      <c r="O731" s="129">
        <f t="shared" si="3556"/>
        <v>45074</v>
      </c>
    </row>
    <row r="732" spans="1:15" x14ac:dyDescent="0.3">
      <c r="A732" s="129">
        <v>45075</v>
      </c>
      <c r="B732" s="132">
        <v>3</v>
      </c>
      <c r="C732" s="114">
        <f t="shared" si="3548"/>
        <v>1</v>
      </c>
      <c r="D732" s="141">
        <v>38426311</v>
      </c>
      <c r="E732" s="111" t="s">
        <v>88</v>
      </c>
      <c r="F732" s="187">
        <v>17403</v>
      </c>
      <c r="G732" s="188">
        <f t="shared" si="3549"/>
        <v>1</v>
      </c>
      <c r="H732" s="101">
        <f t="shared" si="3550"/>
        <v>2.0644128113879003E-4</v>
      </c>
      <c r="I732" s="103">
        <f t="shared" si="3551"/>
        <v>8.464092526690391E-5</v>
      </c>
      <c r="J732" s="104">
        <f t="shared" si="3552"/>
        <v>5.6427283511269271E-5</v>
      </c>
      <c r="K732" s="106">
        <f t="shared" si="3553"/>
        <v>3.5717674970344011</v>
      </c>
      <c r="L732" s="139">
        <f t="shared" si="3554"/>
        <v>3011</v>
      </c>
      <c r="N732" s="136">
        <f t="shared" si="3555"/>
        <v>0</v>
      </c>
      <c r="O732" s="129">
        <f t="shared" si="3556"/>
        <v>45075</v>
      </c>
    </row>
    <row r="733" spans="1:15" x14ac:dyDescent="0.3">
      <c r="A733" s="129">
        <v>45076</v>
      </c>
      <c r="B733" s="132">
        <v>3</v>
      </c>
      <c r="C733" s="114">
        <f t="shared" ref="C733" si="3557">D733-D732</f>
        <v>933</v>
      </c>
      <c r="D733" s="141">
        <v>38427244</v>
      </c>
      <c r="E733" s="111" t="s">
        <v>88</v>
      </c>
      <c r="F733" s="187">
        <v>14400</v>
      </c>
      <c r="G733" s="188">
        <f t="shared" ref="G733" si="3558">F733-F732</f>
        <v>-3003</v>
      </c>
      <c r="H733" s="101">
        <f t="shared" ref="H733" si="3559">F733/H$3</f>
        <v>1.7081850533807828E-4</v>
      </c>
      <c r="I733" s="103">
        <f t="shared" ref="I733" si="3560">H733*41%</f>
        <v>7.0035587188612094E-5</v>
      </c>
      <c r="J733" s="104">
        <f t="shared" ref="J733" si="3561">I733/3*2</f>
        <v>4.6690391459074732E-5</v>
      </c>
      <c r="K733" s="106">
        <f t="shared" ref="K733" si="3562">(D733-D726)/$H$3*100000</f>
        <v>3.3297746144721234</v>
      </c>
      <c r="L733" s="139">
        <f t="shared" ref="L733" si="3563">D733-D726</f>
        <v>2807</v>
      </c>
      <c r="N733" s="136">
        <f t="shared" ref="N733" si="3564">M733/H$3</f>
        <v>0</v>
      </c>
      <c r="O733" s="129">
        <f t="shared" ref="O733" si="3565">A733</f>
        <v>45076</v>
      </c>
    </row>
    <row r="734" spans="1:15" x14ac:dyDescent="0.3">
      <c r="A734" s="129">
        <v>45077</v>
      </c>
      <c r="B734" s="132">
        <v>3</v>
      </c>
      <c r="C734" s="114">
        <f t="shared" ref="C734" si="3566">D734-D733</f>
        <v>799</v>
      </c>
      <c r="D734" s="141">
        <v>38428043</v>
      </c>
      <c r="E734" s="111" t="s">
        <v>88</v>
      </c>
      <c r="F734" s="187">
        <v>14100</v>
      </c>
      <c r="G734" s="188">
        <f t="shared" ref="G734" si="3567">F734-F733</f>
        <v>-300</v>
      </c>
      <c r="H734" s="101">
        <f t="shared" ref="H734" si="3568">F734/H$3</f>
        <v>1.6725978647686834E-4</v>
      </c>
      <c r="I734" s="103">
        <f t="shared" ref="I734" si="3569">H734*41%</f>
        <v>6.8576512455516012E-5</v>
      </c>
      <c r="J734" s="104">
        <f t="shared" ref="J734" si="3570">I734/3*2</f>
        <v>4.571767497034401E-5</v>
      </c>
      <c r="K734" s="106">
        <f t="shared" ref="K734" si="3571">(D734-D727)/$H$3*100000</f>
        <v>3.4009489916963225</v>
      </c>
      <c r="L734" s="139">
        <f t="shared" ref="L734" si="3572">D734-D727</f>
        <v>2867</v>
      </c>
      <c r="N734" s="136">
        <f t="shared" ref="N734" si="3573">M734/H$3</f>
        <v>0</v>
      </c>
      <c r="O734" s="129">
        <f t="shared" ref="O734" si="3574">A734</f>
        <v>45077</v>
      </c>
    </row>
    <row r="735" spans="1:15" x14ac:dyDescent="0.3">
      <c r="A735" s="129">
        <v>45078</v>
      </c>
      <c r="B735" s="132">
        <v>3</v>
      </c>
      <c r="C735" s="114">
        <f t="shared" ref="C735" si="3575">D735-D734</f>
        <v>642</v>
      </c>
      <c r="D735" s="141">
        <v>38428685</v>
      </c>
      <c r="E735" s="111" t="s">
        <v>88</v>
      </c>
      <c r="F735" s="187">
        <v>13700</v>
      </c>
      <c r="G735" s="188">
        <f t="shared" ref="G735" si="3576">F735-F734</f>
        <v>-400</v>
      </c>
      <c r="H735" s="101">
        <f t="shared" ref="H735" si="3577">F735/H$3</f>
        <v>1.6251482799525504E-4</v>
      </c>
      <c r="I735" s="103">
        <f t="shared" ref="I735" si="3578">H735*41%</f>
        <v>6.6631079478054556E-5</v>
      </c>
      <c r="J735" s="104">
        <f t="shared" ref="J735" si="3579">I735/3*2</f>
        <v>4.4420719652036373E-5</v>
      </c>
      <c r="K735" s="106">
        <f t="shared" ref="K735" si="3580">(D735-D728)/$H$3*100000</f>
        <v>3.4092526690391458</v>
      </c>
      <c r="L735" s="139">
        <f t="shared" ref="L735" si="3581">D735-D728</f>
        <v>2874</v>
      </c>
      <c r="N735" s="136">
        <f t="shared" ref="N735" si="3582">M735/H$3</f>
        <v>0</v>
      </c>
      <c r="O735" s="129">
        <f t="shared" ref="O735" si="3583">A735</f>
        <v>45078</v>
      </c>
    </row>
    <row r="736" spans="1:15" x14ac:dyDescent="0.3">
      <c r="D736" s="108" t="s">
        <v>145</v>
      </c>
      <c r="G736" s="109" t="s">
        <v>93</v>
      </c>
      <c r="L736" s="88" t="s">
        <v>150</v>
      </c>
      <c r="M736" s="199">
        <f>D733</f>
        <v>38427244</v>
      </c>
      <c r="N736" s="199"/>
      <c r="O736" s="137" t="s">
        <v>141</v>
      </c>
    </row>
    <row r="737" spans="1:15" ht="14.4" thickBot="1" x14ac:dyDescent="0.35">
      <c r="C737" s="138" t="s">
        <v>140</v>
      </c>
      <c r="D737" s="121">
        <v>174352</v>
      </c>
      <c r="G737" s="109" t="s">
        <v>92</v>
      </c>
      <c r="M737" s="202">
        <v>-38240600</v>
      </c>
      <c r="N737" s="202"/>
      <c r="O737" s="107" t="s">
        <v>146</v>
      </c>
    </row>
    <row r="738" spans="1:15" ht="14.4" thickBot="1" x14ac:dyDescent="0.35">
      <c r="A738" s="115"/>
      <c r="B738" s="133" t="s">
        <v>138</v>
      </c>
      <c r="C738" s="197">
        <f>D737/D735</f>
        <v>4.5370274835061361E-3</v>
      </c>
      <c r="D738" s="157">
        <f>D737/H3</f>
        <v>2.068232502965599E-3</v>
      </c>
      <c r="E738" s="127" t="s">
        <v>132</v>
      </c>
      <c r="F738" s="123"/>
      <c r="G738" s="107" t="s">
        <v>136</v>
      </c>
      <c r="M738" s="199">
        <f>-D737</f>
        <v>-174352</v>
      </c>
      <c r="N738" s="203"/>
      <c r="O738" s="185" t="s">
        <v>144</v>
      </c>
    </row>
    <row r="739" spans="1:15" ht="14.4" thickBot="1" x14ac:dyDescent="0.35">
      <c r="B739" s="151"/>
      <c r="C739" s="154"/>
      <c r="D739" s="159">
        <f>-D737/(M737-D737)</f>
        <v>4.5386494300448431E-3</v>
      </c>
      <c r="E739" s="128" t="s">
        <v>139</v>
      </c>
      <c r="F739" s="122"/>
      <c r="G739" s="162"/>
      <c r="H739" s="164"/>
      <c r="I739" s="164"/>
      <c r="J739" s="163" t="s">
        <v>148</v>
      </c>
      <c r="K739" s="190">
        <f>D739*0.25</f>
        <v>1.1346623575112108E-3</v>
      </c>
      <c r="M739" s="200">
        <f>M736+M737+M738</f>
        <v>12292</v>
      </c>
      <c r="N739" s="201"/>
      <c r="O739" s="186" t="s">
        <v>69</v>
      </c>
    </row>
    <row r="740" spans="1:15" ht="15" customHeight="1" thickBot="1" x14ac:dyDescent="0.35">
      <c r="A740" s="120"/>
      <c r="B740" s="134"/>
      <c r="C740" s="119"/>
      <c r="D740" s="160">
        <f ca="1">D737/D741</f>
        <v>142.67757774140753</v>
      </c>
      <c r="E740" s="158" t="s">
        <v>137</v>
      </c>
      <c r="F740" s="161"/>
      <c r="G740" s="191">
        <f ca="1">D740*365</f>
        <v>52077.315875613749</v>
      </c>
      <c r="H740" s="192" t="s">
        <v>147</v>
      </c>
      <c r="M740" s="204"/>
      <c r="N740" s="204"/>
      <c r="O740" s="107"/>
    </row>
    <row r="741" spans="1:15" x14ac:dyDescent="0.3">
      <c r="A741" s="120">
        <v>43857</v>
      </c>
      <c r="B741" s="134" t="s">
        <v>129</v>
      </c>
      <c r="C741" s="119">
        <f ca="1">TODAY()</f>
        <v>45079</v>
      </c>
      <c r="D741" s="107">
        <f ca="1">C741-A741</f>
        <v>1222</v>
      </c>
      <c r="E741" s="118" t="s">
        <v>130</v>
      </c>
      <c r="N741" s="198">
        <f ca="1">D737/D741/5</f>
        <v>28.535515548281506</v>
      </c>
    </row>
    <row r="742" spans="1:15" x14ac:dyDescent="0.3">
      <c r="A742" s="184">
        <v>44927</v>
      </c>
      <c r="C742" s="119">
        <f ca="1">TODAY()</f>
        <v>45079</v>
      </c>
      <c r="D742" s="137">
        <f ca="1">C742-A742</f>
        <v>152</v>
      </c>
      <c r="E742" s="88" t="s">
        <v>143</v>
      </c>
    </row>
  </sheetData>
  <mergeCells count="5">
    <mergeCell ref="M736:N736"/>
    <mergeCell ref="M739:N739"/>
    <mergeCell ref="M737:N737"/>
    <mergeCell ref="M738:N738"/>
    <mergeCell ref="M740:N740"/>
  </mergeCells>
  <phoneticPr fontId="8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DF7DC-9B67-4C76-9EC1-9AC05EC04DDE}">
  <dimension ref="A1:G20"/>
  <sheetViews>
    <sheetView tabSelected="1" workbookViewId="0">
      <selection activeCell="B16" sqref="B16"/>
    </sheetView>
  </sheetViews>
  <sheetFormatPr baseColWidth="10" defaultRowHeight="18" x14ac:dyDescent="0.35"/>
  <cols>
    <col min="1" max="1" width="14.5546875" style="77" customWidth="1"/>
    <col min="2" max="2" width="8.5546875" style="77" customWidth="1"/>
    <col min="3" max="3" width="10" style="78" customWidth="1"/>
    <col min="4" max="5" width="10.88671875" style="78" customWidth="1"/>
    <col min="6" max="6" width="12.77734375" style="79" customWidth="1"/>
    <col min="7" max="7" width="11.5546875" style="80"/>
    <col min="8" max="16384" width="11.5546875" style="81"/>
  </cols>
  <sheetData>
    <row r="1" spans="1:7" x14ac:dyDescent="0.35">
      <c r="A1" s="76" t="s">
        <v>125</v>
      </c>
    </row>
    <row r="2" spans="1:7" x14ac:dyDescent="0.35">
      <c r="A2" s="120"/>
      <c r="B2" s="134"/>
      <c r="C2" s="146">
        <f ca="1">F2-E2</f>
        <v>1222</v>
      </c>
      <c r="D2" s="147" t="s">
        <v>134</v>
      </c>
      <c r="E2" s="148">
        <v>43857</v>
      </c>
      <c r="F2" s="149">
        <f ca="1">TODAY()</f>
        <v>45079</v>
      </c>
      <c r="G2" s="150" t="s">
        <v>135</v>
      </c>
    </row>
    <row r="4" spans="1:7" x14ac:dyDescent="0.35">
      <c r="A4" s="77" t="s">
        <v>118</v>
      </c>
      <c r="B4" s="77" t="s">
        <v>119</v>
      </c>
      <c r="C4" s="78" t="s">
        <v>120</v>
      </c>
      <c r="D4" s="78" t="s">
        <v>121</v>
      </c>
      <c r="E4" s="78" t="s">
        <v>122</v>
      </c>
      <c r="F4" s="79" t="s">
        <v>123</v>
      </c>
      <c r="G4" s="80" t="s">
        <v>124</v>
      </c>
    </row>
    <row r="5" spans="1:7" x14ac:dyDescent="0.35">
      <c r="B5" s="77" t="s">
        <v>131</v>
      </c>
      <c r="G5" s="152" t="s">
        <v>123</v>
      </c>
    </row>
    <row r="6" spans="1:7" x14ac:dyDescent="0.35">
      <c r="A6" s="77" t="s">
        <v>112</v>
      </c>
      <c r="B6" s="77">
        <v>5</v>
      </c>
      <c r="C6" s="125">
        <v>25575</v>
      </c>
      <c r="D6" s="125">
        <v>25305</v>
      </c>
      <c r="E6" s="125">
        <f>C6+D6</f>
        <v>50880</v>
      </c>
      <c r="F6" s="126">
        <f>E6/B6</f>
        <v>10176</v>
      </c>
      <c r="G6" s="153">
        <f t="shared" ref="G6:G10" si="0">F6/F$18</f>
        <v>0.23773830874674187</v>
      </c>
    </row>
    <row r="7" spans="1:7" x14ac:dyDescent="0.35">
      <c r="C7" s="125"/>
      <c r="D7" s="125"/>
      <c r="E7" s="125"/>
      <c r="F7" s="126"/>
      <c r="G7" s="153"/>
    </row>
    <row r="8" spans="1:7" s="76" customFormat="1" x14ac:dyDescent="0.35">
      <c r="A8" s="182" t="s">
        <v>117</v>
      </c>
      <c r="B8" s="77">
        <v>10</v>
      </c>
      <c r="C8" s="125">
        <v>58513</v>
      </c>
      <c r="D8" s="125">
        <v>57792</v>
      </c>
      <c r="E8" s="125">
        <f t="shared" ref="E8:E16" si="1">C8+D8</f>
        <v>116305</v>
      </c>
      <c r="F8" s="126">
        <f t="shared" ref="F8:F16" si="2">E8/B8</f>
        <v>11630.5</v>
      </c>
      <c r="G8" s="153">
        <f t="shared" si="0"/>
        <v>0.27171928064848483</v>
      </c>
    </row>
    <row r="9" spans="1:7" x14ac:dyDescent="0.35">
      <c r="C9" s="125"/>
      <c r="D9" s="125"/>
      <c r="E9" s="125"/>
      <c r="F9" s="126"/>
      <c r="G9" s="153"/>
    </row>
    <row r="10" spans="1:7" x14ac:dyDescent="0.35">
      <c r="A10" s="77" t="s">
        <v>113</v>
      </c>
      <c r="B10" s="77">
        <v>20</v>
      </c>
      <c r="C10" s="125">
        <v>54637</v>
      </c>
      <c r="D10" s="125">
        <v>63663</v>
      </c>
      <c r="E10" s="125">
        <f t="shared" si="1"/>
        <v>118300</v>
      </c>
      <c r="F10" s="126">
        <f t="shared" si="2"/>
        <v>5915</v>
      </c>
      <c r="G10" s="153">
        <f t="shared" si="0"/>
        <v>0.13819006448869675</v>
      </c>
    </row>
    <row r="11" spans="1:7" x14ac:dyDescent="0.35">
      <c r="C11" s="125"/>
      <c r="D11" s="125"/>
      <c r="E11" s="125"/>
      <c r="F11" s="126"/>
      <c r="G11" s="153"/>
    </row>
    <row r="12" spans="1:7" x14ac:dyDescent="0.35">
      <c r="A12" s="77" t="s">
        <v>114</v>
      </c>
      <c r="B12" s="77">
        <v>15</v>
      </c>
      <c r="C12" s="125">
        <v>48530</v>
      </c>
      <c r="D12" s="125">
        <v>56105</v>
      </c>
      <c r="E12" s="125">
        <f t="shared" si="1"/>
        <v>104635</v>
      </c>
      <c r="F12" s="126">
        <f t="shared" si="2"/>
        <v>6975.666666666667</v>
      </c>
      <c r="G12" s="153">
        <f>F12/F$18</f>
        <v>0.16297004674865917</v>
      </c>
    </row>
    <row r="13" spans="1:7" x14ac:dyDescent="0.35">
      <c r="C13" s="125"/>
      <c r="D13" s="125"/>
      <c r="E13" s="125"/>
      <c r="F13" s="126"/>
    </row>
    <row r="14" spans="1:7" s="179" customFormat="1" x14ac:dyDescent="0.35">
      <c r="A14" s="165" t="s">
        <v>115</v>
      </c>
      <c r="B14" s="165">
        <v>20</v>
      </c>
      <c r="C14" s="178">
        <v>28327</v>
      </c>
      <c r="D14" s="178">
        <v>27139</v>
      </c>
      <c r="E14" s="178">
        <f t="shared" si="1"/>
        <v>55466</v>
      </c>
      <c r="F14" s="183">
        <f t="shared" si="2"/>
        <v>2773.3</v>
      </c>
      <c r="G14" s="177">
        <f>F14/F$18</f>
        <v>6.4791632433897337E-2</v>
      </c>
    </row>
    <row r="15" spans="1:7" x14ac:dyDescent="0.35">
      <c r="C15" s="125"/>
      <c r="D15" s="125"/>
      <c r="E15" s="125"/>
      <c r="F15" s="126"/>
    </row>
    <row r="16" spans="1:7" x14ac:dyDescent="0.35">
      <c r="A16" s="165" t="s">
        <v>116</v>
      </c>
      <c r="B16" s="165">
        <v>10</v>
      </c>
      <c r="C16" s="166">
        <v>27053</v>
      </c>
      <c r="D16" s="166">
        <v>26276</v>
      </c>
      <c r="E16" s="166">
        <f t="shared" si="1"/>
        <v>53329</v>
      </c>
      <c r="F16" s="167">
        <f t="shared" si="2"/>
        <v>5332.9</v>
      </c>
      <c r="G16" s="180">
        <f>F16/F$18</f>
        <v>0.12459066693352001</v>
      </c>
    </row>
    <row r="17" spans="1:7" x14ac:dyDescent="0.35">
      <c r="C17" s="125"/>
      <c r="D17" s="125"/>
      <c r="E17" s="125"/>
      <c r="F17" s="126"/>
    </row>
    <row r="18" spans="1:7" x14ac:dyDescent="0.35">
      <c r="B18" s="124"/>
      <c r="C18" s="124">
        <f t="shared" ref="C18:D18" si="3">SUM(C6:C16)</f>
        <v>242635</v>
      </c>
      <c r="D18" s="124">
        <f t="shared" si="3"/>
        <v>256280</v>
      </c>
      <c r="E18" s="124">
        <f>SUM(E6:E16)</f>
        <v>498915</v>
      </c>
      <c r="F18" s="124">
        <f>SUM(F6:F16)</f>
        <v>42803.366666666669</v>
      </c>
      <c r="G18" s="82">
        <f>SUM(G6:G16)</f>
        <v>0.99999999999999989</v>
      </c>
    </row>
    <row r="20" spans="1:7" s="86" customFormat="1" ht="12" x14ac:dyDescent="0.25">
      <c r="A20" s="83"/>
      <c r="B20" s="83"/>
      <c r="C20" s="84"/>
      <c r="D20" s="84"/>
      <c r="E20" s="84"/>
      <c r="F20" s="84"/>
      <c r="G20" s="85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25CF4-05C5-4B8E-AEA7-77BBE22B0ECC}">
  <dimension ref="A1:G20"/>
  <sheetViews>
    <sheetView workbookViewId="0">
      <selection activeCell="D17" sqref="D17"/>
    </sheetView>
  </sheetViews>
  <sheetFormatPr baseColWidth="10" defaultRowHeight="18" x14ac:dyDescent="0.35"/>
  <cols>
    <col min="1" max="1" width="14.5546875" style="77" customWidth="1"/>
    <col min="2" max="2" width="8.5546875" style="77" customWidth="1"/>
    <col min="3" max="3" width="10.33203125" style="140" customWidth="1"/>
    <col min="4" max="4" width="10.5546875" style="140" customWidth="1"/>
    <col min="5" max="5" width="12.21875" style="78" customWidth="1"/>
    <col min="6" max="6" width="12.5546875" style="79" customWidth="1"/>
    <col min="7" max="7" width="11.5546875" style="80"/>
    <col min="8" max="16384" width="11.5546875" style="81"/>
  </cols>
  <sheetData>
    <row r="1" spans="1:7" x14ac:dyDescent="0.35">
      <c r="A1" s="76" t="s">
        <v>133</v>
      </c>
    </row>
    <row r="2" spans="1:7" s="37" customFormat="1" ht="15.6" x14ac:dyDescent="0.3">
      <c r="A2" s="143"/>
      <c r="B2" s="144"/>
      <c r="C2" s="146">
        <f ca="1">F2-E2</f>
        <v>1222</v>
      </c>
      <c r="D2" s="147" t="s">
        <v>134</v>
      </c>
      <c r="E2" s="148">
        <v>43857</v>
      </c>
      <c r="F2" s="149">
        <f ca="1">TODAY()</f>
        <v>45079</v>
      </c>
      <c r="G2" s="150" t="s">
        <v>135</v>
      </c>
    </row>
    <row r="4" spans="1:7" x14ac:dyDescent="0.35">
      <c r="A4" s="77" t="s">
        <v>118</v>
      </c>
      <c r="B4" s="77" t="s">
        <v>119</v>
      </c>
      <c r="C4" s="140" t="s">
        <v>120</v>
      </c>
      <c r="D4" s="140" t="s">
        <v>121</v>
      </c>
      <c r="E4" s="78" t="s">
        <v>122</v>
      </c>
      <c r="F4" s="79" t="s">
        <v>123</v>
      </c>
      <c r="G4" s="80" t="s">
        <v>124</v>
      </c>
    </row>
    <row r="5" spans="1:7" x14ac:dyDescent="0.35">
      <c r="B5" s="77" t="s">
        <v>131</v>
      </c>
      <c r="G5" s="152" t="s">
        <v>123</v>
      </c>
    </row>
    <row r="6" spans="1:7" x14ac:dyDescent="0.35">
      <c r="A6" s="165" t="s">
        <v>112</v>
      </c>
      <c r="B6" s="165">
        <v>5</v>
      </c>
      <c r="C6" s="168">
        <v>1.3</v>
      </c>
      <c r="D6" s="168">
        <v>1.2</v>
      </c>
      <c r="E6" s="169">
        <f>C6+D6</f>
        <v>2.5</v>
      </c>
      <c r="F6" s="170">
        <f>E6/B6</f>
        <v>0.5</v>
      </c>
      <c r="G6" s="171">
        <f>F6/F$18</f>
        <v>1.1930611563148728E-3</v>
      </c>
    </row>
    <row r="7" spans="1:7" x14ac:dyDescent="0.35">
      <c r="A7" s="165"/>
      <c r="B7" s="165"/>
      <c r="C7" s="168"/>
      <c r="D7" s="168"/>
      <c r="E7" s="169"/>
      <c r="F7" s="170"/>
      <c r="G7" s="171"/>
    </row>
    <row r="8" spans="1:7" x14ac:dyDescent="0.35">
      <c r="A8" s="172" t="s">
        <v>117</v>
      </c>
      <c r="B8" s="165">
        <v>10</v>
      </c>
      <c r="C8" s="168">
        <v>0.5</v>
      </c>
      <c r="D8" s="168">
        <v>0.6</v>
      </c>
      <c r="E8" s="169">
        <f t="shared" ref="E8:E16" si="0">C8+D8</f>
        <v>1.1000000000000001</v>
      </c>
      <c r="F8" s="170">
        <f t="shared" ref="F8:F16" si="1">E8/B8</f>
        <v>0.11000000000000001</v>
      </c>
      <c r="G8" s="171">
        <f t="shared" ref="G8:G18" si="2">F8/F$18</f>
        <v>2.6247345438927202E-4</v>
      </c>
    </row>
    <row r="9" spans="1:7" x14ac:dyDescent="0.35">
      <c r="A9" s="165"/>
      <c r="B9" s="165"/>
      <c r="C9" s="168"/>
      <c r="D9" s="168"/>
      <c r="E9" s="169"/>
      <c r="F9" s="170"/>
      <c r="G9" s="171"/>
    </row>
    <row r="10" spans="1:7" x14ac:dyDescent="0.35">
      <c r="A10" s="165" t="s">
        <v>113</v>
      </c>
      <c r="B10" s="165">
        <v>20</v>
      </c>
      <c r="C10" s="168">
        <v>2.9</v>
      </c>
      <c r="D10" s="168">
        <v>2.1</v>
      </c>
      <c r="E10" s="169">
        <f t="shared" si="0"/>
        <v>5</v>
      </c>
      <c r="F10" s="170">
        <f t="shared" si="1"/>
        <v>0.25</v>
      </c>
      <c r="G10" s="171">
        <f t="shared" si="2"/>
        <v>5.9653057815743638E-4</v>
      </c>
    </row>
    <row r="11" spans="1:7" x14ac:dyDescent="0.35">
      <c r="A11" s="165"/>
      <c r="B11" s="165"/>
      <c r="C11" s="168"/>
      <c r="D11" s="168"/>
      <c r="E11" s="169"/>
      <c r="F11" s="170"/>
      <c r="G11" s="171"/>
    </row>
    <row r="12" spans="1:7" x14ac:dyDescent="0.35">
      <c r="A12" s="165" t="s">
        <v>114</v>
      </c>
      <c r="B12" s="165">
        <v>15</v>
      </c>
      <c r="C12" s="168">
        <v>40.299999999999997</v>
      </c>
      <c r="D12" s="168">
        <v>18.8</v>
      </c>
      <c r="E12" s="169">
        <f t="shared" si="0"/>
        <v>59.099999999999994</v>
      </c>
      <c r="F12" s="170">
        <f t="shared" si="1"/>
        <v>3.9399999999999995</v>
      </c>
      <c r="G12" s="171">
        <f t="shared" si="2"/>
        <v>9.4013219117611967E-3</v>
      </c>
    </row>
    <row r="13" spans="1:7" x14ac:dyDescent="0.35">
      <c r="E13" s="125"/>
      <c r="F13" s="142"/>
      <c r="G13" s="171"/>
    </row>
    <row r="14" spans="1:7" s="76" customFormat="1" x14ac:dyDescent="0.35">
      <c r="A14" s="173" t="s">
        <v>115</v>
      </c>
      <c r="B14" s="173">
        <v>20</v>
      </c>
      <c r="C14" s="174">
        <v>385.8</v>
      </c>
      <c r="D14" s="174">
        <v>192</v>
      </c>
      <c r="E14" s="175">
        <f t="shared" si="0"/>
        <v>577.79999999999995</v>
      </c>
      <c r="F14" s="176">
        <f t="shared" si="1"/>
        <v>28.889999999999997</v>
      </c>
      <c r="G14" s="171">
        <f t="shared" si="2"/>
        <v>6.8935073611873343E-2</v>
      </c>
    </row>
    <row r="15" spans="1:7" x14ac:dyDescent="0.35">
      <c r="E15" s="125"/>
      <c r="F15" s="126"/>
      <c r="G15" s="171"/>
    </row>
    <row r="16" spans="1:7" s="76" customFormat="1" x14ac:dyDescent="0.35">
      <c r="A16" s="79" t="s">
        <v>116</v>
      </c>
      <c r="B16" s="79">
        <v>10</v>
      </c>
      <c r="C16" s="145">
        <v>2271</v>
      </c>
      <c r="D16" s="145">
        <v>1583</v>
      </c>
      <c r="E16" s="124">
        <f t="shared" si="0"/>
        <v>3854</v>
      </c>
      <c r="F16" s="126">
        <f t="shared" si="1"/>
        <v>385.4</v>
      </c>
      <c r="G16" s="181">
        <f t="shared" si="2"/>
        <v>0.91961153928750383</v>
      </c>
    </row>
    <row r="17" spans="1:7" x14ac:dyDescent="0.35">
      <c r="E17" s="125"/>
      <c r="F17" s="126"/>
      <c r="G17" s="171"/>
    </row>
    <row r="18" spans="1:7" x14ac:dyDescent="0.35">
      <c r="B18" s="124" t="s">
        <v>122</v>
      </c>
      <c r="C18" s="145">
        <f t="shared" ref="C18:D18" si="3">SUM(C6:C16)</f>
        <v>2701.8</v>
      </c>
      <c r="D18" s="145">
        <f t="shared" si="3"/>
        <v>1797.7</v>
      </c>
      <c r="E18" s="124">
        <f>SUM(E6:E16)</f>
        <v>4499.5</v>
      </c>
      <c r="F18" s="124">
        <f>SUM(F6:F16)</f>
        <v>419.09</v>
      </c>
      <c r="G18" s="181">
        <f t="shared" si="2"/>
        <v>1</v>
      </c>
    </row>
    <row r="20" spans="1:7" s="86" customFormat="1" ht="12" x14ac:dyDescent="0.25">
      <c r="A20" s="83"/>
      <c r="B20" s="83"/>
      <c r="C20" s="84"/>
      <c r="D20" s="84"/>
      <c r="E20" s="84"/>
      <c r="F20" s="84"/>
      <c r="G20" s="85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69946-A520-49FC-976A-6350E62B0289}">
  <dimension ref="A1"/>
  <sheetViews>
    <sheetView workbookViewId="0">
      <selection activeCell="H10" sqref="H10"/>
    </sheetView>
  </sheetViews>
  <sheetFormatPr baseColWidth="10" defaultRowHeight="15.6" x14ac:dyDescent="0.3"/>
  <cols>
    <col min="1" max="16384" width="11.5546875" style="117"/>
  </cols>
  <sheetData>
    <row r="1" spans="1:1" x14ac:dyDescent="0.3">
      <c r="A1" s="117" t="s">
        <v>128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Teste</vt:lpstr>
      <vt:lpstr>akut</vt:lpstr>
      <vt:lpstr>positiv altersspezifisch</vt:lpstr>
      <vt:lpstr>starben altersspezifisch</vt:lpstr>
      <vt:lpstr>Impfungen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Künstle</dc:creator>
  <cp:lastModifiedBy>Künstle</cp:lastModifiedBy>
  <cp:lastPrinted>2022-03-20T09:07:53Z</cp:lastPrinted>
  <dcterms:created xsi:type="dcterms:W3CDTF">2021-04-03T15:46:12Z</dcterms:created>
  <dcterms:modified xsi:type="dcterms:W3CDTF">2023-06-02T08:15:17Z</dcterms:modified>
</cp:coreProperties>
</file>